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9750" windowHeight="11640" activeTab="0"/>
  </bookViews>
  <sheets>
    <sheet name="Anexa MOF" sheetId="1" r:id="rId1"/>
    <sheet name="Anexa" sheetId="2" r:id="rId2"/>
    <sheet name="BVC 2016 SINTETIC" sheetId="3" r:id="rId3"/>
    <sheet name="BVC 2016 analitic" sheetId="4" r:id="rId4"/>
    <sheet name="Anexa 3" sheetId="5" r:id="rId5"/>
    <sheet name="Anexa 4" sheetId="6" r:id="rId6"/>
    <sheet name="Anexa 5" sheetId="7" r:id="rId7"/>
  </sheets>
  <definedNames>
    <definedName name="_xlnm.Print_Area" localSheetId="1">'Anexa'!$A$1:$G$71</definedName>
    <definedName name="_xlnm.Print_Area" localSheetId="5">'Anexa 4'!$A$1:$I$90</definedName>
    <definedName name="_xlnm.Print_Area" localSheetId="0">'Anexa MOF'!$A$1:$G$68</definedName>
    <definedName name="_xlnm.Print_Area" localSheetId="3">'BVC 2016 analitic'!$A$1:$P$199</definedName>
    <definedName name="_xlnm.Print_Area" localSheetId="2">'BVC 2016 SINTETIC'!$A$1:$M$82</definedName>
    <definedName name="_xlnm.Print_Titles" localSheetId="5">'Anexa 4'!$4:$10</definedName>
    <definedName name="_xlnm.Print_Titles" localSheetId="3">'BVC 2016 analitic'!$9:$12</definedName>
    <definedName name="_xlnm.Print_Titles" localSheetId="2">'BVC 2016 SINTETIC'!$9:$11</definedName>
  </definedNames>
  <calcPr fullCalcOnLoad="1"/>
</workbook>
</file>

<file path=xl/sharedStrings.xml><?xml version="1.0" encoding="utf-8"?>
<sst xmlns="http://schemas.openxmlformats.org/spreadsheetml/2006/main" count="816" uniqueCount="433">
  <si>
    <t>Aprobat</t>
  </si>
  <si>
    <t>Realizat</t>
  </si>
  <si>
    <t xml:space="preserve">Nr </t>
  </si>
  <si>
    <t>Crt</t>
  </si>
  <si>
    <t xml:space="preserve">INDICATORI </t>
  </si>
  <si>
    <t>Mii lei</t>
  </si>
  <si>
    <t>%</t>
  </si>
  <si>
    <t>Venituri extraordinare</t>
  </si>
  <si>
    <t>Cheltuieli de exploatare, din care:</t>
  </si>
  <si>
    <t>Cheltuieli extraordinare</t>
  </si>
  <si>
    <t>REZULTATUL BRUT (profit/pierdere)</t>
  </si>
  <si>
    <t>VENITURI DIN FONDURI EUROPENE</t>
  </si>
  <si>
    <t>SURSE DE FINANŢARE A INVESTIŢIILOR, din care:</t>
  </si>
  <si>
    <t>Alocaţii de la buget</t>
  </si>
  <si>
    <t>DATE DE FUNDAMENTARE</t>
  </si>
  <si>
    <t>II</t>
  </si>
  <si>
    <t>c1</t>
  </si>
  <si>
    <t>c2</t>
  </si>
  <si>
    <t>III</t>
  </si>
  <si>
    <t>IV</t>
  </si>
  <si>
    <t>V</t>
  </si>
  <si>
    <t>VI</t>
  </si>
  <si>
    <t>VII</t>
  </si>
  <si>
    <t>VIII</t>
  </si>
  <si>
    <t>IX</t>
  </si>
  <si>
    <t>I.</t>
  </si>
  <si>
    <t>a)</t>
  </si>
  <si>
    <t>b)</t>
  </si>
  <si>
    <t>din vânzarea mărfurilor</t>
  </si>
  <si>
    <t>c)</t>
  </si>
  <si>
    <t>transferuri, cf.  prevederilor    legale  în  vigoare</t>
  </si>
  <si>
    <t>d)</t>
  </si>
  <si>
    <t>e)</t>
  </si>
  <si>
    <t>din imobilizări financiare</t>
  </si>
  <si>
    <t>din dobânzi</t>
  </si>
  <si>
    <t>alte venituri financiare</t>
  </si>
  <si>
    <t xml:space="preserve"> cheltuieli materiale</t>
  </si>
  <si>
    <t>cheltuieli privind mărfurile</t>
  </si>
  <si>
    <t>f)</t>
  </si>
  <si>
    <t>g)</t>
  </si>
  <si>
    <t>ch. cu amortizarea imobilizărilor corporale şi necorporale</t>
  </si>
  <si>
    <t>h)</t>
  </si>
  <si>
    <t>i)</t>
  </si>
  <si>
    <t>alte cheltuieli financiare</t>
  </si>
  <si>
    <t>cheltuieli cu reclama si publicitate</t>
  </si>
  <si>
    <t>alte cheltuieli</t>
  </si>
  <si>
    <t>mii lei</t>
  </si>
  <si>
    <t>INDICATORI</t>
  </si>
  <si>
    <t>Valoare</t>
  </si>
  <si>
    <t>I</t>
  </si>
  <si>
    <t>Surse proprii, din care:</t>
  </si>
  <si>
    <t>Credite bancare, din care:</t>
  </si>
  <si>
    <t>Nr. rd.</t>
  </si>
  <si>
    <t>7=6/5</t>
  </si>
  <si>
    <t>Rezerve legale</t>
  </si>
  <si>
    <t>Alte rezerve reprezentând facilităţi fiscale prevăzute de lege</t>
  </si>
  <si>
    <t>Acoperirea pierderilor contabile din anii precedenţi</t>
  </si>
  <si>
    <t>Constituirea surselor proprii de finanţare pentru proiectele cofinanţate din împrumuturi externe, precum şi pentru constituirea surselor necesare rambursării ratelor de capital, plaţii dobânzilor, comisioanelor şi altor costuri aferente acestor împrumutur</t>
  </si>
  <si>
    <t>Alte repartizări prevăzute de lege</t>
  </si>
  <si>
    <t xml:space="preserve">Participarea salariaţilor la profit în limita a 10% din profitul net,  dar nu mai mult de nivelul unui salariu de bază mediu lunar realizat la nivelul operatorului economic în exerciţiul  financiar de referinţă </t>
  </si>
  <si>
    <t>X</t>
  </si>
  <si>
    <t>din vânzarea produselor</t>
  </si>
  <si>
    <t>din servicii prestate</t>
  </si>
  <si>
    <t>din redevenţe şi chirii</t>
  </si>
  <si>
    <t>alte venituri</t>
  </si>
  <si>
    <t>din investiţii financiare</t>
  </si>
  <si>
    <t>din diferenţe de curs</t>
  </si>
  <si>
    <t>A1</t>
  </si>
  <si>
    <t>cheltuieli cu materiile prime</t>
  </si>
  <si>
    <t>b1)</t>
  </si>
  <si>
    <t>cheltuieli cu piesele de schimb</t>
  </si>
  <si>
    <t>b2)</t>
  </si>
  <si>
    <t>cheltuieli cu combustibilii</t>
  </si>
  <si>
    <t>A2</t>
  </si>
  <si>
    <t>cheltuieli cu întreţinerea şi reparaţiile</t>
  </si>
  <si>
    <t xml:space="preserve">b) </t>
  </si>
  <si>
    <t xml:space="preserve"> - către operatori cu capital integral/majoritar de stat</t>
  </si>
  <si>
    <t xml:space="preserve"> - către operatori cu capital privat</t>
  </si>
  <si>
    <t>prime de asigurare</t>
  </si>
  <si>
    <t>cheltuieli privind consultanţa juridică</t>
  </si>
  <si>
    <t>cheltuieli de asigurare şi pază</t>
  </si>
  <si>
    <t>j)</t>
  </si>
  <si>
    <t>cheltuieli cu pregătirea profesională</t>
  </si>
  <si>
    <t>cheltuieli cu reevaluarea imobilizărilor corporale şi necorporale, din care:</t>
  </si>
  <si>
    <t xml:space="preserve">              -interna</t>
  </si>
  <si>
    <t xml:space="preserve">              -externa</t>
  </si>
  <si>
    <t>b) tichete de masă;</t>
  </si>
  <si>
    <t>c) tichete de vacanţă;</t>
  </si>
  <si>
    <t>a) ch. cu plăţile compensatorii   aferente disponibilizărilor de personal</t>
  </si>
  <si>
    <t>b) ch. cu drepturile  salariale cuvenite în baza unor hotărâri judecătoreşti</t>
  </si>
  <si>
    <t xml:space="preserve">     - către bugetul general consolidat</t>
  </si>
  <si>
    <t xml:space="preserve">     - către alţi creditori</t>
  </si>
  <si>
    <t>cheltuieli privind activele imobilizate</t>
  </si>
  <si>
    <t>ch.de sponsorizare a cluburilor sportive</t>
  </si>
  <si>
    <t>ch. de sponsorizare a unităţilor de cult</t>
  </si>
  <si>
    <t xml:space="preserve">ch. privind acordarea ajutoarelor umanitare si sociale </t>
  </si>
  <si>
    <t>alte cheltuieli cu sponsorizarea</t>
  </si>
  <si>
    <t>ch. cu taxa pt.activitatea de exploatare  a resurselor minerale</t>
  </si>
  <si>
    <t>ch. cu redevenţa pentru  concesionarea  bunurilor publice şi resursele minerale</t>
  </si>
  <si>
    <t>ch. cu taxa de licenţă</t>
  </si>
  <si>
    <t>ch. cu taxa de mediu</t>
  </si>
  <si>
    <t>Nr. de personal prognozat la finele anului</t>
  </si>
  <si>
    <t>Anexa nr.2</t>
  </si>
  <si>
    <t xml:space="preserve">%       </t>
  </si>
  <si>
    <t>6=5/4</t>
  </si>
  <si>
    <t>Venituri financiare</t>
  </si>
  <si>
    <t>cheltuieli cu personalul , din care:</t>
  </si>
  <si>
    <t>alte cheltuieli de exploatare</t>
  </si>
  <si>
    <t>Cheltuieli financiare</t>
  </si>
  <si>
    <t>IMPOZIT PE PROFIT</t>
  </si>
  <si>
    <t>PROFITUL CONTABIL RĂMAS DUPĂ DEDUCEREA IMPOZITULUI PE PROFIT, din care:</t>
  </si>
  <si>
    <t xml:space="preserve">Minimim 50% vărsăminte la bugetul de stat sau local în cazul regiilor autonome, ori dividende cuvenite actionarilor, în cazul societăţilor/ companiilor naţionale şi societăţilor cu capital integral sau majoritar de stat, din care: </t>
  </si>
  <si>
    <t>CHELTUIELI  PENTRU INVESTIŢII</t>
  </si>
  <si>
    <t>Plăţi restante, în preţuri curente</t>
  </si>
  <si>
    <t xml:space="preserve">Creanţe restante, în preţuri curente </t>
  </si>
  <si>
    <t>Anexa nr.3</t>
  </si>
  <si>
    <t>Anexa nr.4</t>
  </si>
  <si>
    <t>din valorificarea certificatelor CO2</t>
  </si>
  <si>
    <t>VENITURI TOTALE  (Rd.1=Rd.2+Rd.3+Rd.4)</t>
  </si>
  <si>
    <t>A.</t>
  </si>
  <si>
    <t xml:space="preserve"> cheltuieli cu bunuri si servicii</t>
  </si>
  <si>
    <t>B.</t>
  </si>
  <si>
    <t>alte cheltuieli  cu personalul, din care:</t>
  </si>
  <si>
    <t xml:space="preserve"> cheltuieli cu plati compensatorii aferente disponibilizarilor de personal</t>
  </si>
  <si>
    <t>cheltuieli cu asigurările şi protecţia socială, fondurile speciale şi alte obligaţii legale</t>
  </si>
  <si>
    <t>C.</t>
  </si>
  <si>
    <t>D.</t>
  </si>
  <si>
    <t>cheltuieli cu impozite, taxe si varsaminte asimilate</t>
  </si>
  <si>
    <t>CHELTUIELI ELIGIBILE DIN FONDURI EUROPENE,   din care</t>
  </si>
  <si>
    <t>cheltuieli cu salariile</t>
  </si>
  <si>
    <t>cheltuieli privind prestarile de servicii</t>
  </si>
  <si>
    <t>Anexa nr.1</t>
  </si>
  <si>
    <t xml:space="preserve">Nr.mediu de salariaţi </t>
  </si>
  <si>
    <t>c1)</t>
  </si>
  <si>
    <t>venituri aferente costului producţiei în curs de execuţie</t>
  </si>
  <si>
    <t>din amenzi şi penalităţi</t>
  </si>
  <si>
    <t>din subvenţii pentru investiţii</t>
  </si>
  <si>
    <t>f1)</t>
  </si>
  <si>
    <t>cheltuieli privind materialele de natura obiectelor de inventar</t>
  </si>
  <si>
    <t>cheltuieli privind energia şi apa</t>
  </si>
  <si>
    <t>A3</t>
  </si>
  <si>
    <t>cheltuieli cu colaboratorii</t>
  </si>
  <si>
    <t>cheltuieli privind comisioanele şi onorariul, din care:</t>
  </si>
  <si>
    <t>c2)</t>
  </si>
  <si>
    <t>cheltuieli cu transportul de bunuri şi persoane</t>
  </si>
  <si>
    <t>cheltuieli poştale şi taxe de telecomunicaţii</t>
  </si>
  <si>
    <t>cheltuieli cu serviciile bancare şi asimilate</t>
  </si>
  <si>
    <t>i1)</t>
  </si>
  <si>
    <t>i2)</t>
  </si>
  <si>
    <t>i3)</t>
  </si>
  <si>
    <t>i4)</t>
  </si>
  <si>
    <t>i5)</t>
  </si>
  <si>
    <t>i6)</t>
  </si>
  <si>
    <t>i7)</t>
  </si>
  <si>
    <t>cheltuieli cu prestaţiile efectuate de filiale</t>
  </si>
  <si>
    <t>cheltuieli cu anunţurile privind licitaţiile şi alte anunţuri</t>
  </si>
  <si>
    <t>C1</t>
  </si>
  <si>
    <t>C2</t>
  </si>
  <si>
    <t>C3</t>
  </si>
  <si>
    <t>C4</t>
  </si>
  <si>
    <t>C5</t>
  </si>
  <si>
    <t>cheltuieli nedeductibile fiscal</t>
  </si>
  <si>
    <t>a1)</t>
  </si>
  <si>
    <t>a2)</t>
  </si>
  <si>
    <t>aferente creditelor pentru investiţii</t>
  </si>
  <si>
    <t>aferente creditelor pentru activitatea curentă</t>
  </si>
  <si>
    <t>bonusuri</t>
  </si>
  <si>
    <t>cheltuieli de protocol, din care:</t>
  </si>
  <si>
    <t>cheltuieli de reclamă şi publicitate, din care:</t>
  </si>
  <si>
    <t>d) ch. privind participarea  salariaţilor la profitul obtinut în anul precedent</t>
  </si>
  <si>
    <t>e) alte cheltuieli conform CCM.</t>
  </si>
  <si>
    <t>c) cheltuieli de natură salarială aferente restructurarii, privatizarii, administrator special, alte comisii si comitete</t>
  </si>
  <si>
    <t xml:space="preserve"> a) salarii de bază</t>
  </si>
  <si>
    <t xml:space="preserve"> c) alte bonificaţii (conform CCM)</t>
  </si>
  <si>
    <t>Rezultat brut</t>
  </si>
  <si>
    <t xml:space="preserve"> b) sporuri, prime şi alte bonificaţii aferente salariului de bază (conform CCM)</t>
  </si>
  <si>
    <t>9=7/5</t>
  </si>
  <si>
    <t>10=8/7</t>
  </si>
  <si>
    <t>Termen de realizare</t>
  </si>
  <si>
    <t>Măsuri</t>
  </si>
  <si>
    <t>Detalierea indicatorilor economico-financiari prevăzuţi în bugetul de venituri şi cheltuieli</t>
  </si>
  <si>
    <t>Cauza 2…………………….</t>
  </si>
  <si>
    <t xml:space="preserve">Alte cauze                        </t>
  </si>
  <si>
    <t>Nr.crt.</t>
  </si>
  <si>
    <t xml:space="preserve">  Influenţe (+/-) </t>
  </si>
  <si>
    <t xml:space="preserve"> Influenţe   (+/-)</t>
  </si>
  <si>
    <t xml:space="preserve"> Influenţe  (+/-)</t>
  </si>
  <si>
    <t>Măsuri de îmbunătăţire a rezultatului brut şi reducere a arieratelor</t>
  </si>
  <si>
    <t>Pct. I</t>
  </si>
  <si>
    <t>Pct. II</t>
  </si>
  <si>
    <t>Pct. III</t>
  </si>
  <si>
    <t>TOTAL Pct. I</t>
  </si>
  <si>
    <t>TOTAL Pct. II</t>
  </si>
  <si>
    <t>TOTAL GENERAL Pct. I + Pct. II</t>
  </si>
  <si>
    <t>Cauze care diminuează efectul măsurilor prevăzute la Pct. I</t>
  </si>
  <si>
    <t>cheltuieli aferente transferurilor pentru plata personalului</t>
  </si>
  <si>
    <t>Rezultat brut (+/-)</t>
  </si>
  <si>
    <t xml:space="preserve">din producţia vândută (Rd.4+Rd.5+Rd.6+Rd.7), din care: </t>
  </si>
  <si>
    <t>f2)</t>
  </si>
  <si>
    <t>f2.1)</t>
  </si>
  <si>
    <t>f3)</t>
  </si>
  <si>
    <t>f4)</t>
  </si>
  <si>
    <t>f5)</t>
  </si>
  <si>
    <t>Alte cheltuieli cu personalul (Rd.101+Rd.102+Rd.103), din care:</t>
  </si>
  <si>
    <t>venituri din provizioane şi ajustări pentru depreciere sau pierderi de valoare , din care:</t>
  </si>
  <si>
    <t>c) pentru AGA şi cenzori</t>
  </si>
  <si>
    <t>d) pentru alte comisii şi comitete constituite potrivit legii</t>
  </si>
  <si>
    <t>a) pentru directori/directorat</t>
  </si>
  <si>
    <t>a) ch. privind contribuţia la asigurări sociale</t>
  </si>
  <si>
    <t xml:space="preserve">b) ch. privind contribuţia la asigurări pt.somaj </t>
  </si>
  <si>
    <t>d) ch. privind  contribuţiile la fondurile speciale aferente  fondului de salarii</t>
  </si>
  <si>
    <t>e) ch. privind  contribuţiia unităţii la schemele de pensii</t>
  </si>
  <si>
    <t>f) cheltuieli privind alte contribuţii si fonduri speciale</t>
  </si>
  <si>
    <t>c) ch. privind  contribuţia la asigurări sociale  de  sănătate</t>
  </si>
  <si>
    <t>cheltuieli cu materialele consumabile, din care:</t>
  </si>
  <si>
    <t xml:space="preserve"> - ch.de promovare a produselor</t>
  </si>
  <si>
    <t>d1)</t>
  </si>
  <si>
    <t>d2)</t>
  </si>
  <si>
    <t>d3)</t>
  </si>
  <si>
    <t>d4)</t>
  </si>
  <si>
    <t xml:space="preserve"> - din participarea salariaţilor la profit</t>
  </si>
  <si>
    <t xml:space="preserve"> - din deprecierea imobilizărilor corporale şi a activelor circulante</t>
  </si>
  <si>
    <t xml:space="preserve"> - venituri din alte provizioane</t>
  </si>
  <si>
    <t>a3)</t>
  </si>
  <si>
    <t>a4)</t>
  </si>
  <si>
    <t xml:space="preserve"> - active necorporale</t>
  </si>
  <si>
    <t xml:space="preserve">f) </t>
  </si>
  <si>
    <t>cheltuieli privind întreţinerea şi funcţionarea tehnicii de calcul</t>
  </si>
  <si>
    <t>REGIA NAŢIONALĂ A PĂDURILOR - ROMSILVA</t>
  </si>
  <si>
    <t>SOS.PETRICANI NR.9A BUCURESTI SECTOR 2</t>
  </si>
  <si>
    <t>CUI  RO 1590120</t>
  </si>
  <si>
    <t xml:space="preserve">  DIRECTOR GENERAL,</t>
  </si>
  <si>
    <t>DIRECTOR ECONOMIC,</t>
  </si>
  <si>
    <t>Adam CRĂCIUNESCU</t>
  </si>
  <si>
    <t>Gabriela GÂŢU</t>
  </si>
  <si>
    <t>Programul de investitii, dotari si sursele de finantare</t>
  </si>
  <si>
    <t>Preliminat</t>
  </si>
  <si>
    <t>a)-amortizare</t>
  </si>
  <si>
    <t>b)-profit</t>
  </si>
  <si>
    <t>Alocatii de la buget</t>
  </si>
  <si>
    <t>a)-interne</t>
  </si>
  <si>
    <t>b)-externe</t>
  </si>
  <si>
    <t>Alte surse, din care:</t>
  </si>
  <si>
    <t>Fond de ameliorare</t>
  </si>
  <si>
    <t>Fond de accesibilizare</t>
  </si>
  <si>
    <t>CHELTUIELI PENTRU INVESTITII, din care:</t>
  </si>
  <si>
    <t>Investitii in curs, din care:</t>
  </si>
  <si>
    <t>a)pentru bunurile prorietatea privata a operatorului economic:</t>
  </si>
  <si>
    <t>Lucrari de constructii si instalatii (centre de productie)</t>
  </si>
  <si>
    <t xml:space="preserve">b) pentru bunurile de natura domeniului public al statului </t>
  </si>
  <si>
    <t>sau al unitatii administrativ teritoriale:</t>
  </si>
  <si>
    <t>Lucrari de accesibilizare a fondului forestier national</t>
  </si>
  <si>
    <t>c)pentru bunurile de natura domeniului privat al statului sau al</t>
  </si>
  <si>
    <t>unitatii administrativ teritoriale:</t>
  </si>
  <si>
    <t xml:space="preserve">d)pentru bunurile luate in concesiune, inchiriate sau in locatie </t>
  </si>
  <si>
    <t xml:space="preserve">de gestiune,exclusiv cele din domeniul public sau privat al </t>
  </si>
  <si>
    <t>statului sau al unitatii administrativ teritoriale:</t>
  </si>
  <si>
    <t>Investitii noi, din care:</t>
  </si>
  <si>
    <t>Investitii efectuate la imobilizarile corporale existente</t>
  </si>
  <si>
    <t>(modernizari), din care:</t>
  </si>
  <si>
    <t>Dotari (alte achizitii de imobilizari corporale)</t>
  </si>
  <si>
    <t>Buget</t>
  </si>
  <si>
    <t>Fonduri proprii</t>
  </si>
  <si>
    <t>Rambursari de rate aferente creditelor pentru investitii,din care:</t>
  </si>
  <si>
    <t>a) interne (pt fonduri proprii)</t>
  </si>
  <si>
    <t>b) externe</t>
  </si>
  <si>
    <t>AVIZAT,</t>
  </si>
  <si>
    <t>Marian STOICESCU</t>
  </si>
  <si>
    <t>Conform Hotararii CA</t>
  </si>
  <si>
    <t>APROBAT</t>
  </si>
  <si>
    <t>VENITURI TOTALE (Rd.2+Rd.22+Rd.28)</t>
  </si>
  <si>
    <t xml:space="preserve">din subvenţii şi transferuri de exploatare aferente cifrei de afaceri nete (Rd.10+Rd.11), din care: </t>
  </si>
  <si>
    <t>alte venituri din exploatare (Rd.15+Rd.16+Rd.19+Rd.20+Rd.21), din care:</t>
  </si>
  <si>
    <t>CHELTUIELI TOTALE  (Rd.30+Rd.136+Rd.144)</t>
  </si>
  <si>
    <t xml:space="preserve">Cheltuieli de exploatare (Rd.31+Rd.79+Rd.86+Rd.120), din care: </t>
  </si>
  <si>
    <t xml:space="preserve">A. Cheltuieli cu bunuri şi servicii (Rd.32+Rd.40+Rd.46), din care: </t>
  </si>
  <si>
    <t>Cheltuieli privind stocurile (Rd.33+Rd.34+Rd.37+Rd.38+Rd.39), din care:</t>
  </si>
  <si>
    <t xml:space="preserve">Cheltuieli privind serviciile executate de terţi (Rd.41+Rd.42+Rd.45), din care: </t>
  </si>
  <si>
    <t>cheltuieli privind chiriile (Rd.43+Rd.44) din care:</t>
  </si>
  <si>
    <t xml:space="preserve">Cheltuieli cu alte servicii executate de terţi (Rd.47+Rd.48+Rd.50+Rd.57+Rd.62+Rd.63+Rd.67+Rd.68+Rd.69+Rd.78), din care: </t>
  </si>
  <si>
    <t>cheltuieli de protocol, reclamă şi publicitate (Rd.51+Rd.53), din care:</t>
  </si>
  <si>
    <t xml:space="preserve">     - cheltuieli cu diurna (Rd.65+Rd.66), din care: </t>
  </si>
  <si>
    <t>C0</t>
  </si>
  <si>
    <t>Cheltuieli aferente contractului de mandat si a altor organe de conducere si control, comisii si comitete (Rd.105+Rd.108+Rd.111+ Rd.112), din care:</t>
  </si>
  <si>
    <t>cheltuieli cu majorări şi penalităţi (Rd.122+Rd.123), din care:</t>
  </si>
  <si>
    <t>ajustări şi deprecieri pentru pierdere de valoare şi provizioane (Rd.129-Rd.131), din care:</t>
  </si>
  <si>
    <t>f1.1)</t>
  </si>
  <si>
    <t>f1.2)</t>
  </si>
  <si>
    <t>din anularea provizioanelor (Rd.133+Rd.134+Rd.135), din care:</t>
  </si>
  <si>
    <t xml:space="preserve">Cheltuieli financiare (Rd.137+Rd.140+Rd.143), din care: </t>
  </si>
  <si>
    <t>cheltuieli privind dobânzile (Rd.138+Rd.139), din care:</t>
  </si>
  <si>
    <t>cheltuieli din diferenţe de curs valutar (Rd.141+Rd.142), din care:</t>
  </si>
  <si>
    <t>venituri neimpozabile</t>
  </si>
  <si>
    <t xml:space="preserve"> - pret mediu (p)</t>
  </si>
  <si>
    <t>Plati restante</t>
  </si>
  <si>
    <t>Venituri totale din exploatare, din care:</t>
  </si>
  <si>
    <t>transferuri, cf. prevederilor legale in vigoare</t>
  </si>
  <si>
    <t>subventii cf. prevederilor legale in vigoare</t>
  </si>
  <si>
    <t>CHELTUIELI TOTALE  (Rd.7=Rd.8+Rd.20+Rd.21)</t>
  </si>
  <si>
    <t>Cheltuieli de natura salariala (Rd.13+Rd.14)</t>
  </si>
  <si>
    <t>cheltuieli aferente contractului de mandat si a altor organe de conducere si control, comisii si comitete</t>
  </si>
  <si>
    <t xml:space="preserve">   -  dividende cuvenite bugetului de stat </t>
  </si>
  <si>
    <t xml:space="preserve">   -  dividende cuvenite bugetului local</t>
  </si>
  <si>
    <t xml:space="preserve">   -  dividende cuvenite altor actionari</t>
  </si>
  <si>
    <t>alocatii bugetare aferente platii angajamentelor din anii anteriori</t>
  </si>
  <si>
    <t>Câştigul mediu lunar pe salariat determinat pe baza cheltuielilor cu salariile (lei/persoană)    (Rd.13/Rd.49)/12*1000</t>
  </si>
  <si>
    <t>Productivitatea muncii în unităţi valorice pe total personal mediu  (lei/persoană) (Rd.2/Rd.49)</t>
  </si>
  <si>
    <t>Cheltuieli totale la 1000 lei venituri totale        (Rd.7/Rd.1)x1000</t>
  </si>
  <si>
    <t>Venituri  totale (rd.1+rd.2+rd.3), din care:</t>
  </si>
  <si>
    <t>4=3/2</t>
  </si>
  <si>
    <t>Productivitatea muncii în unităţi fizice pe total personal mediu (mc masa lemnoasa / persoana)</t>
  </si>
  <si>
    <t>- provizioane in legatura cu contractul de mandat</t>
  </si>
  <si>
    <t>Anexa</t>
  </si>
  <si>
    <t>Constituirea surselor proprii de finanţare pentru proiectele cofinanţate din împrumuturi externe, precum şi pentru constituirea surselor necesare rambursării ratelor de capital, plaţii dobânzilor, comisioanelor şi altor costuri aferente acestor împrumuturi</t>
  </si>
  <si>
    <t>Anexa nr.5</t>
  </si>
  <si>
    <t>Lider Federatia SILVA</t>
  </si>
  <si>
    <t>Gradul de realizare al veniturilor totale</t>
  </si>
  <si>
    <t xml:space="preserve"> Preliminat </t>
  </si>
  <si>
    <t>DIRECTOR GENERAL,                                      DIRECTOR ECONOMIC,</t>
  </si>
  <si>
    <t>Perdele forestiere de protectie</t>
  </si>
  <si>
    <t xml:space="preserve"> </t>
  </si>
  <si>
    <t>Cresterea  preturilor la combustibil, energie</t>
  </si>
  <si>
    <t>Estimări 2017</t>
  </si>
  <si>
    <t>Prevederi  2014</t>
  </si>
  <si>
    <t xml:space="preserve">d) cheltuieli cu salariile aferente contractelor pe perioada determinata si alte categorii de personal </t>
  </si>
  <si>
    <t>e) sume rezultate din majorarea salariului de baza minim brut pe tara garantat in plata</t>
  </si>
  <si>
    <t>Alocatii de la buget pt perdele forestiere de protectie</t>
  </si>
  <si>
    <t>Reconstructie ecologica</t>
  </si>
  <si>
    <t>Lucrari de corectarea torentilor</t>
  </si>
  <si>
    <t xml:space="preserve">Reabilitarea drumurilor forestiere </t>
  </si>
  <si>
    <t>-  Cheltuieli cu salariile aferente personalului angajat pe perioadă determinată</t>
  </si>
  <si>
    <t>- Cheltuieli cu salariile aferente majorării salariului de bază minim brut pe țară garantat în plată</t>
  </si>
  <si>
    <t>Nr.mediu de salariaţi</t>
  </si>
  <si>
    <t>ch. cu salariile</t>
  </si>
  <si>
    <t>91.a</t>
  </si>
  <si>
    <t>91.b</t>
  </si>
  <si>
    <t>151.a</t>
  </si>
  <si>
    <t>151.b</t>
  </si>
  <si>
    <t>153.a</t>
  </si>
  <si>
    <t>153.b</t>
  </si>
  <si>
    <t>Productivitatea muncii în unităţi valorice pe total personal mediu (mii lei/persoană) (Rd.2/Rd.153)</t>
  </si>
  <si>
    <t>Productivitatea muncii în unităţi fizice pe total personal mediu (cantitate produse finite/persoană) W=QPF/Rd.153</t>
  </si>
  <si>
    <t xml:space="preserve"> - pondere in venituri totale de exploatare =   Rd.161/Rd.2</t>
  </si>
  <si>
    <t>33.a</t>
  </si>
  <si>
    <t>Profitul contabil rămas după deducerea sumelor de la Rd. 25, 26, 27, 28, 29</t>
  </si>
  <si>
    <t>Profitul nerepartizat pe destinaţiile prevăzute la Rd.31 - Rd.32 se repartizează la alte rezerve şi constituie sursă proprie de finanţare</t>
  </si>
  <si>
    <t>Nr. de  personal efectiv pe perioadă determinată</t>
  </si>
  <si>
    <t>Nr. de personal mediu pe perioadă determinată</t>
  </si>
  <si>
    <t xml:space="preserve">Câştigul mediu lunar pe salariat (lei/persoană) determinat pe baza cheltuielilor de natura salariala* </t>
  </si>
  <si>
    <t>Câştigul mediu lunar pe salariat (lei/persoană) determinat pe baza cheltuielilor de natura salariala *</t>
  </si>
  <si>
    <t xml:space="preserve">Câştigul mediu lunar pe salariat (lei/persoană) determinat pe baza cheltuielilor de natura salariala </t>
  </si>
  <si>
    <t xml:space="preserve">Valorificarea unei cote de masa lemnoasa la un pret superior </t>
  </si>
  <si>
    <t>Măsuri de îmbunătăţire a rezultatului brut şi reducere a platilor restante</t>
  </si>
  <si>
    <t>BUGETUL  DE  VENITURI  ŞI  CHELTUIELI  PE  ANUL 2016</t>
  </si>
  <si>
    <t>Propuneri  2016</t>
  </si>
  <si>
    <t>Preliminat 2015</t>
  </si>
  <si>
    <t>Estimări 2018</t>
  </si>
  <si>
    <t>Prevederi an 2015</t>
  </si>
  <si>
    <t>Conform HG 166/2015</t>
  </si>
  <si>
    <t>Propuneri 2016</t>
  </si>
  <si>
    <t>Prevederi  2015</t>
  </si>
  <si>
    <t>Credite pentru finanţarea activităţii curente (soldul rămas de rambursat)</t>
  </si>
  <si>
    <t>Venituri totale din exploatare (Rd.3+Rd.8+Rd.9+Rd.12+Rd.13+Rd.14), din care:</t>
  </si>
  <si>
    <t>subvenţii, cf. prevederilor  legale în vigoare</t>
  </si>
  <si>
    <t>din producţia de imobilizări</t>
  </si>
  <si>
    <t>din vânzarea activelor şi alte operaţii de capital (Rd.18+Rd.19), din care:</t>
  </si>
  <si>
    <t xml:space="preserve"> - active corporale</t>
  </si>
  <si>
    <t>Venituri financiare (Rd.23+Rd.24+Rd.25+Rd.26+Rd.27), din care:</t>
  </si>
  <si>
    <t xml:space="preserve"> - tichete cadou potrivit Legii nr.193/2006, cu modificările ulterioare</t>
  </si>
  <si>
    <t xml:space="preserve"> -  tichete cadou ptr. cheltuieli de reclamă şi publicitate, potrivit Legii  nr.193/2006, cu modificările ulterioare</t>
  </si>
  <si>
    <t xml:space="preserve"> - tichete cadou ptr. campanii de marketing, studiul pieţei, promovarea pe pieţe existente sau noi, potrivit Legii nr.193/2006, cu  modificările ulterioare</t>
  </si>
  <si>
    <t>Ch. cu sponsorizarea (Rd.58+Rd.59+Rd.60+Rd.61), din care:</t>
  </si>
  <si>
    <r>
      <t>cheltuieli de deplasare, detaşare, transfer,</t>
    </r>
    <r>
      <rPr>
        <sz val="10"/>
        <rFont val="Arial"/>
        <family val="0"/>
      </rPr>
      <t xml:space="preserve"> din care:</t>
    </r>
  </si>
  <si>
    <t>alte cheltuieli cu serviciile executate de terţi, din care:</t>
  </si>
  <si>
    <r>
      <t xml:space="preserve"> </t>
    </r>
    <r>
      <rPr>
        <sz val="10"/>
        <rFont val="Arial"/>
        <family val="0"/>
      </rPr>
      <t xml:space="preserve">     -</t>
    </r>
    <r>
      <rPr>
        <i/>
        <sz val="10"/>
        <rFont val="Arial"/>
        <family val="2"/>
      </rPr>
      <t>aferente bunurilor de natura domeniului public</t>
    </r>
  </si>
  <si>
    <t>cheltuieli privind recrutarea şi plasarea personalului de conducere cf. Ordonanţei de urgenţă a Guvernului nr. 109/2011</t>
  </si>
  <si>
    <t xml:space="preserve">B  Cheltuieli cu impozite, taxe şi vărsăminte asimilate (Rd.80+Rd.81+Rd.82+Rd.83+Rd.84+Rd.85), din care: </t>
  </si>
  <si>
    <t>ch. cu taxa de autorizare</t>
  </si>
  <si>
    <r>
      <t>cheltuieli cu alte taxe şi impozite</t>
    </r>
    <r>
      <rPr>
        <b/>
        <sz val="10"/>
        <rFont val="Arial"/>
        <family val="2"/>
      </rPr>
      <t xml:space="preserve"> </t>
    </r>
  </si>
  <si>
    <t>C. Cheltuieli cu personalul (Rd.87+Rd.100+Rd.104+Rd.113), din care:</t>
  </si>
  <si>
    <t>Cheltuieli de natură salarială (Rd.88+ Rd.92)</t>
  </si>
  <si>
    <t xml:space="preserve">Bonusuri (Rd.93+Rd.96+Rd.97+Rd.98+ Rd.99), din care: </t>
  </si>
  <si>
    <t>a) cheltuieli sociale prevăzute la art.25 din Legea nr. 227/2015 privind Codul fiscal(*, cu modificările şi completările ulterioare, din care:</t>
  </si>
  <si>
    <t xml:space="preserve"> - tichete de creşă, cf. Legii nr. 193/2006, cu modificările ulterioare;</t>
  </si>
  <si>
    <t xml:space="preserve"> - tichete cadou pentru cheltuieli sociale potrivit Legii nr. 193/2006, cu modificările ulterioare;</t>
  </si>
  <si>
    <t>-componenta fixă</t>
  </si>
  <si>
    <t>-componenta variabilă</t>
  </si>
  <si>
    <t>b) pentru consiliul de administraţie/consiliul de supraveghere, din care:</t>
  </si>
  <si>
    <t xml:space="preserve">Cheltuieli cu asigurările şi protecţia socială, fondurile speciale şi alte obligaţii legale (Rd.114+Rd.115+Rd.116+Rd.117+Rd.118+Rd.119), din care: </t>
  </si>
  <si>
    <t>D. Alte cheltuieli de exploatare (Rd.121+Rd.124+Rd.125+Rd.126+Rd.127+Rd.128), din care:</t>
  </si>
  <si>
    <t xml:space="preserve">cheltuieli privind ajustările şi provizioanele </t>
  </si>
  <si>
    <t xml:space="preserve">-provizioane privind participarea la profit a salariaţilor </t>
  </si>
  <si>
    <t>130a</t>
  </si>
  <si>
    <t>REZULTATUL BRUT (profit/pierdere)   (Rd.1-Rd.29)</t>
  </si>
  <si>
    <t>Cheltuieli de natură salarială (Rd.87)</t>
  </si>
  <si>
    <t>Cheltuieli  cu salariile (Rd.88), din care:</t>
  </si>
  <si>
    <t>Castigul mediu lunar pe salariat deterninat pe baza cheltuielilor cu salariile              (Rd.151/Rd.153)/12*1000</t>
  </si>
  <si>
    <t xml:space="preserve"> b)</t>
  </si>
  <si>
    <r>
      <t xml:space="preserve">Câştigul mediu  lunar pe salariat (lei/persoană) determinat pe baza cheltuielilor de natură salarială </t>
    </r>
    <r>
      <rPr>
        <b/>
        <sz val="10"/>
        <color indexed="8"/>
        <rFont val="Arial"/>
        <family val="2"/>
      </rPr>
      <t>[(</t>
    </r>
    <r>
      <rPr>
        <b/>
        <sz val="10"/>
        <color indexed="8"/>
        <rFont val="Arial"/>
        <family val="2"/>
      </rPr>
      <t>Rd.150 – rd.93* -</t>
    </r>
    <r>
      <rPr>
        <b/>
        <vertAlign val="superscript"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rd.98)/Rd.153</t>
    </r>
    <r>
      <rPr>
        <b/>
        <sz val="10"/>
        <color indexed="8"/>
        <rFont val="Arial"/>
        <family val="2"/>
      </rPr>
      <t>]</t>
    </r>
    <r>
      <rPr>
        <b/>
        <sz val="10"/>
        <color indexed="8"/>
        <rFont val="Arial"/>
        <family val="2"/>
      </rPr>
      <t>/12*1000</t>
    </r>
  </si>
  <si>
    <t>Elemente de calcul a productivitatii muncii in  unităţi fizice, din care</t>
  </si>
  <si>
    <t xml:space="preserve"> - cantitatea de produse finite (QPF)</t>
  </si>
  <si>
    <t xml:space="preserve"> - valoare=QPF x  p</t>
  </si>
  <si>
    <t>Plăţi restante</t>
  </si>
  <si>
    <t xml:space="preserve">Creanţe restante, din care: </t>
  </si>
  <si>
    <t xml:space="preserve"> - de la operatori cu capital integral/majoritar de stat</t>
  </si>
  <si>
    <t xml:space="preserve"> - de la operatori cu capital privat</t>
  </si>
  <si>
    <t xml:space="preserve"> - de la bugetul de stat</t>
  </si>
  <si>
    <t xml:space="preserve"> - de la bugetul local</t>
  </si>
  <si>
    <t xml:space="preserve"> - de la alte entitati</t>
  </si>
  <si>
    <t>4a</t>
  </si>
  <si>
    <t>din care:</t>
  </si>
  <si>
    <t>Trim.I</t>
  </si>
  <si>
    <t>Trim.II</t>
  </si>
  <si>
    <t>Trim.III</t>
  </si>
  <si>
    <t>An 2016</t>
  </si>
  <si>
    <t>6a</t>
  </si>
  <si>
    <t>6b</t>
  </si>
  <si>
    <t>6c</t>
  </si>
  <si>
    <t>6d</t>
  </si>
  <si>
    <t>7=6d/5</t>
  </si>
  <si>
    <t>x</t>
  </si>
  <si>
    <t>Venituri din exploatare (diminuate cu sumele primite de la bugetul de stat)</t>
  </si>
  <si>
    <t>Data finalizarii investitiei</t>
  </si>
  <si>
    <t>Realizat/ preliminat</t>
  </si>
  <si>
    <t>SURSE DE FINANTARE A INVESTITIILOR, din care:</t>
  </si>
  <si>
    <t>Realizari 2014</t>
  </si>
  <si>
    <t>3a</t>
  </si>
  <si>
    <t>8=5/3a</t>
  </si>
  <si>
    <t xml:space="preserve">Nota: In anul 2014 cheltuielile de natura salariala aferenta contractelor pe perioada determinata si alte categorii de personal au fost cuprinse in categoria "Alte cheltuieli cu personalul", </t>
  </si>
  <si>
    <t>avand in vedere faptul ca nici personalul angajat pe perioada determinata nu se regaseste in buget.</t>
  </si>
  <si>
    <t>Cheltuieli  cu salariile (Rd.89+Rd.90+Rd.91+91a+91b), din care:</t>
  </si>
  <si>
    <t xml:space="preserve">Formula de calcul a castigului mediu lunar pe salariat determinat pe baza cheltuielilor de natura salariala este diferita in anul 2015 comparativ cu anul 2014 </t>
  </si>
  <si>
    <t xml:space="preserve">                            Adam CRĂCIUNESCU                                            Gabriela GÂȚU</t>
  </si>
</sst>
</file>

<file path=xl/styles.xml><?xml version="1.0" encoding="utf-8"?>
<styleSheet xmlns="http://schemas.openxmlformats.org/spreadsheetml/2006/main">
  <numFmts count="2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"/>
    <numFmt numFmtId="165" formatCode="0.0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#,##0.00\ &quot;lei&quot;"/>
    <numFmt numFmtId="179" formatCode="#,##0\ &quot;lei&quot;"/>
    <numFmt numFmtId="180" formatCode="0.000"/>
    <numFmt numFmtId="181" formatCode="#,##0.000"/>
  </numFmts>
  <fonts count="3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b/>
      <vertAlign val="superscript"/>
      <sz val="10"/>
      <color indexed="8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i/>
      <sz val="10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0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0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 style="thin"/>
    </border>
    <border>
      <left style="medium"/>
      <right style="thin">
        <color indexed="8"/>
      </right>
      <top style="thin">
        <color indexed="8"/>
      </top>
      <bottom style="medium"/>
    </border>
    <border>
      <left style="medium"/>
      <right style="medium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466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3" fillId="0" borderId="0" xfId="57" applyFont="1" applyFill="1" applyAlignment="1">
      <alignment horizontal="center" vertical="center"/>
      <protection/>
    </xf>
    <xf numFmtId="0" fontId="3" fillId="0" borderId="0" xfId="57" applyFont="1" applyFill="1" applyBorder="1" applyAlignment="1">
      <alignment vertical="center"/>
      <protection/>
    </xf>
    <xf numFmtId="0" fontId="3" fillId="0" borderId="0" xfId="57" applyFont="1" applyFill="1" applyAlignment="1">
      <alignment wrapText="1"/>
      <protection/>
    </xf>
    <xf numFmtId="0" fontId="1" fillId="0" borderId="0" xfId="57" applyFont="1" applyFill="1" applyAlignment="1">
      <alignment horizontal="center"/>
      <protection/>
    </xf>
    <xf numFmtId="0" fontId="3" fillId="0" borderId="0" xfId="57" applyFont="1" applyFill="1">
      <alignment/>
      <protection/>
    </xf>
    <xf numFmtId="0" fontId="3" fillId="0" borderId="0" xfId="57" applyFont="1" applyFill="1" applyBorder="1" applyAlignment="1">
      <alignment horizontal="center" vertical="center"/>
      <protection/>
    </xf>
    <xf numFmtId="0" fontId="3" fillId="0" borderId="0" xfId="57" applyFont="1" applyFill="1" applyBorder="1" applyAlignment="1">
      <alignment wrapText="1"/>
      <protection/>
    </xf>
    <xf numFmtId="0" fontId="1" fillId="0" borderId="0" xfId="57" applyFont="1" applyFill="1" applyBorder="1" applyAlignment="1">
      <alignment horizontal="center"/>
      <protection/>
    </xf>
    <xf numFmtId="0" fontId="3" fillId="0" borderId="0" xfId="57" applyFont="1" applyFill="1" applyBorder="1">
      <alignment/>
      <protection/>
    </xf>
    <xf numFmtId="0" fontId="6" fillId="0" borderId="16" xfId="57" applyFont="1" applyFill="1" applyBorder="1" applyAlignment="1">
      <alignment horizontal="center" vertical="center"/>
      <protection/>
    </xf>
    <xf numFmtId="0" fontId="6" fillId="0" borderId="0" xfId="57" applyFont="1" applyFill="1" applyBorder="1" applyAlignment="1">
      <alignment vertical="center"/>
      <protection/>
    </xf>
    <xf numFmtId="0" fontId="6" fillId="0" borderId="16" xfId="57" applyFont="1" applyFill="1" applyBorder="1" applyAlignment="1">
      <alignment wrapText="1"/>
      <protection/>
    </xf>
    <xf numFmtId="0" fontId="1" fillId="0" borderId="16" xfId="57" applyFont="1" applyFill="1" applyBorder="1" applyAlignment="1">
      <alignment horizontal="center"/>
      <protection/>
    </xf>
    <xf numFmtId="0" fontId="1" fillId="0" borderId="0" xfId="57" applyFont="1" applyFill="1" applyBorder="1" applyAlignment="1">
      <alignment horizontal="center" vertical="center"/>
      <protection/>
    </xf>
    <xf numFmtId="0" fontId="0" fillId="0" borderId="0" xfId="57" applyFont="1" applyFill="1" applyBorder="1" applyAlignment="1">
      <alignment horizontal="center" vertical="center"/>
      <protection/>
    </xf>
    <xf numFmtId="0" fontId="1" fillId="0" borderId="0" xfId="57" applyFont="1" applyFill="1" applyBorder="1" applyAlignment="1">
      <alignment vertical="center"/>
      <protection/>
    </xf>
    <xf numFmtId="0" fontId="0" fillId="0" borderId="0" xfId="57" applyFont="1" applyFill="1" applyBorder="1" applyAlignment="1">
      <alignment horizontal="center"/>
      <protection/>
    </xf>
    <xf numFmtId="0" fontId="0" fillId="0" borderId="0" xfId="57" applyFont="1" applyFill="1" applyBorder="1">
      <alignment/>
      <protection/>
    </xf>
    <xf numFmtId="0" fontId="0" fillId="0" borderId="0" xfId="57" applyFont="1" applyFill="1" applyBorder="1" applyAlignment="1">
      <alignment vertical="center"/>
      <protection/>
    </xf>
    <xf numFmtId="0" fontId="0" fillId="0" borderId="0" xfId="57" applyFont="1" applyFill="1" applyBorder="1" applyAlignment="1">
      <alignment wrapText="1"/>
      <protection/>
    </xf>
    <xf numFmtId="0" fontId="0" fillId="0" borderId="0" xfId="57" applyFont="1" applyFill="1" applyAlignment="1">
      <alignment wrapText="1"/>
      <protection/>
    </xf>
    <xf numFmtId="0" fontId="0" fillId="0" borderId="0" xfId="57" applyFont="1" applyFill="1" applyAlignment="1">
      <alignment horizontal="center"/>
      <protection/>
    </xf>
    <xf numFmtId="2" fontId="1" fillId="0" borderId="17" xfId="0" applyNumberFormat="1" applyFont="1" applyFill="1" applyBorder="1" applyAlignment="1">
      <alignment horizontal="center" vertical="center" wrapText="1"/>
    </xf>
    <xf numFmtId="2" fontId="1" fillId="0" borderId="18" xfId="0" applyNumberFormat="1" applyFont="1" applyFill="1" applyBorder="1" applyAlignment="1">
      <alignment horizontal="center" vertical="center" wrapText="1"/>
    </xf>
    <xf numFmtId="2" fontId="1" fillId="0" borderId="19" xfId="0" applyNumberFormat="1" applyFont="1" applyFill="1" applyBorder="1" applyAlignment="1">
      <alignment horizontal="center" vertical="center" wrapText="1"/>
    </xf>
    <xf numFmtId="0" fontId="28" fillId="0" borderId="17" xfId="0" applyFont="1" applyBorder="1" applyAlignment="1">
      <alignment horizontal="center"/>
    </xf>
    <xf numFmtId="0" fontId="28" fillId="0" borderId="20" xfId="0" applyFont="1" applyBorder="1" applyAlignment="1">
      <alignment horizontal="center"/>
    </xf>
    <xf numFmtId="0" fontId="28" fillId="0" borderId="12" xfId="0" applyFont="1" applyBorder="1" applyAlignment="1">
      <alignment horizontal="center"/>
    </xf>
    <xf numFmtId="0" fontId="28" fillId="0" borderId="18" xfId="0" applyFont="1" applyBorder="1" applyAlignment="1">
      <alignment horizontal="center"/>
    </xf>
    <xf numFmtId="0" fontId="2" fillId="0" borderId="0" xfId="0" applyFont="1" applyAlignment="1">
      <alignment/>
    </xf>
    <xf numFmtId="164" fontId="1" fillId="0" borderId="10" xfId="57" applyNumberFormat="1" applyFont="1" applyFill="1" applyBorder="1" applyAlignment="1">
      <alignment horizontal="right" wrapText="1"/>
      <protection/>
    </xf>
    <xf numFmtId="164" fontId="0" fillId="0" borderId="10" xfId="57" applyNumberFormat="1" applyFont="1" applyFill="1" applyBorder="1" applyAlignment="1">
      <alignment horizontal="right" wrapText="1"/>
      <protection/>
    </xf>
    <xf numFmtId="0" fontId="1" fillId="0" borderId="0" xfId="57" applyFont="1" applyFill="1" applyAlignment="1">
      <alignment horizontal="center" vertical="center" wrapText="1"/>
      <protection/>
    </xf>
    <xf numFmtId="0" fontId="0" fillId="0" borderId="0" xfId="57" applyFont="1" applyFill="1">
      <alignment/>
      <protection/>
    </xf>
    <xf numFmtId="0" fontId="1" fillId="0" borderId="0" xfId="57" applyFont="1" applyFill="1" applyBorder="1">
      <alignment/>
      <protection/>
    </xf>
    <xf numFmtId="0" fontId="28" fillId="0" borderId="0" xfId="57" applyFont="1" applyFill="1" applyBorder="1" applyAlignment="1">
      <alignment horizontal="center"/>
      <protection/>
    </xf>
    <xf numFmtId="0" fontId="6" fillId="0" borderId="0" xfId="57" applyFont="1" applyFill="1" applyBorder="1" applyAlignment="1">
      <alignment horizontal="center"/>
      <protection/>
    </xf>
    <xf numFmtId="0" fontId="1" fillId="0" borderId="0" xfId="57" applyFont="1" applyFill="1">
      <alignment/>
      <protection/>
    </xf>
    <xf numFmtId="0" fontId="27" fillId="0" borderId="0" xfId="58" applyFont="1" applyFill="1" applyBorder="1" applyAlignment="1">
      <alignment horizontal="center"/>
      <protection/>
    </xf>
    <xf numFmtId="0" fontId="27" fillId="0" borderId="0" xfId="0" applyFont="1" applyFill="1" applyAlignment="1">
      <alignment/>
    </xf>
    <xf numFmtId="0" fontId="5" fillId="0" borderId="0" xfId="0" applyFont="1" applyFill="1" applyAlignment="1">
      <alignment/>
    </xf>
    <xf numFmtId="164" fontId="1" fillId="0" borderId="0" xfId="58" applyNumberFormat="1" applyFont="1" applyFill="1" applyBorder="1" applyAlignment="1">
      <alignment horizontal="right"/>
      <protection/>
    </xf>
    <xf numFmtId="164" fontId="0" fillId="0" borderId="0" xfId="58" applyNumberFormat="1" applyFont="1" applyFill="1" applyBorder="1" applyAlignment="1">
      <alignment horizontal="right"/>
      <protection/>
    </xf>
    <xf numFmtId="0" fontId="26" fillId="0" borderId="21" xfId="0" applyFont="1" applyFill="1" applyBorder="1" applyAlignment="1">
      <alignment wrapText="1"/>
    </xf>
    <xf numFmtId="0" fontId="0" fillId="0" borderId="0" xfId="58" applyFont="1" applyFill="1" applyBorder="1">
      <alignment/>
      <protection/>
    </xf>
    <xf numFmtId="164" fontId="0" fillId="0" borderId="0" xfId="58" applyNumberFormat="1" applyFont="1" applyFill="1" applyBorder="1">
      <alignment/>
      <protection/>
    </xf>
    <xf numFmtId="0" fontId="1" fillId="0" borderId="0" xfId="0" applyFont="1" applyFill="1" applyAlignment="1">
      <alignment/>
    </xf>
    <xf numFmtId="164" fontId="0" fillId="0" borderId="21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22" xfId="0" applyFont="1" applyFill="1" applyBorder="1" applyAlignment="1">
      <alignment/>
    </xf>
    <xf numFmtId="164" fontId="0" fillId="0" borderId="22" xfId="0" applyNumberFormat="1" applyFont="1" applyFill="1" applyBorder="1" applyAlignment="1">
      <alignment horizontal="right"/>
    </xf>
    <xf numFmtId="0" fontId="0" fillId="0" borderId="10" xfId="57" applyFont="1" applyFill="1" applyBorder="1" applyAlignment="1">
      <alignment horizontal="center" vertical="center" wrapText="1"/>
      <protection/>
    </xf>
    <xf numFmtId="0" fontId="1" fillId="0" borderId="10" xfId="57" applyFont="1" applyFill="1" applyBorder="1" applyAlignment="1">
      <alignment horizontal="center" vertical="center" wrapText="1"/>
      <protection/>
    </xf>
    <xf numFmtId="0" fontId="1" fillId="0" borderId="10" xfId="57" applyFont="1" applyFill="1" applyBorder="1" applyAlignment="1">
      <alignment horizontal="center" wrapText="1"/>
      <protection/>
    </xf>
    <xf numFmtId="0" fontId="1" fillId="0" borderId="0" xfId="0" applyFont="1" applyFill="1" applyAlignment="1">
      <alignment/>
    </xf>
    <xf numFmtId="0" fontId="1" fillId="0" borderId="21" xfId="58" applyFont="1" applyFill="1" applyBorder="1" applyAlignment="1">
      <alignment horizontal="center" vertical="center"/>
      <protection/>
    </xf>
    <xf numFmtId="0" fontId="28" fillId="0" borderId="10" xfId="57" applyFont="1" applyFill="1" applyBorder="1" applyAlignment="1">
      <alignment horizontal="center" vertical="center" wrapText="1"/>
      <protection/>
    </xf>
    <xf numFmtId="0" fontId="28" fillId="0" borderId="10" xfId="57" applyFont="1" applyFill="1" applyBorder="1" applyAlignment="1">
      <alignment horizontal="center" wrapText="1"/>
      <protection/>
    </xf>
    <xf numFmtId="0" fontId="28" fillId="0" borderId="0" xfId="57" applyFont="1" applyFill="1" applyAlignment="1">
      <alignment horizontal="center"/>
      <protection/>
    </xf>
    <xf numFmtId="0" fontId="1" fillId="0" borderId="10" xfId="57" applyFont="1" applyFill="1" applyBorder="1" applyAlignment="1">
      <alignment horizontal="left" vertical="center" wrapText="1"/>
      <protection/>
    </xf>
    <xf numFmtId="0" fontId="1" fillId="0" borderId="10" xfId="57" applyFont="1" applyFill="1" applyBorder="1" applyAlignment="1">
      <alignment vertical="center" wrapText="1"/>
      <protection/>
    </xf>
    <xf numFmtId="0" fontId="1" fillId="0" borderId="10" xfId="57" applyFont="1" applyFill="1" applyBorder="1" applyAlignment="1">
      <alignment horizontal="left" vertical="top" wrapText="1"/>
      <protection/>
    </xf>
    <xf numFmtId="0" fontId="0" fillId="0" borderId="10" xfId="57" applyFont="1" applyFill="1" applyBorder="1" applyAlignment="1">
      <alignment horizontal="center" wrapText="1"/>
      <protection/>
    </xf>
    <xf numFmtId="164" fontId="0" fillId="0" borderId="0" xfId="57" applyNumberFormat="1" applyFont="1" applyFill="1" applyBorder="1">
      <alignment/>
      <protection/>
    </xf>
    <xf numFmtId="0" fontId="0" fillId="0" borderId="10" xfId="57" applyFont="1" applyFill="1" applyBorder="1" applyAlignment="1">
      <alignment horizontal="left" vertical="top" wrapText="1"/>
      <protection/>
    </xf>
    <xf numFmtId="0" fontId="0" fillId="0" borderId="0" xfId="57" applyFont="1" applyFill="1" applyBorder="1" applyAlignment="1">
      <alignment horizontal="center" wrapText="1"/>
      <protection/>
    </xf>
    <xf numFmtId="0" fontId="0" fillId="0" borderId="0" xfId="57" applyFont="1" applyFill="1" applyBorder="1" applyAlignment="1">
      <alignment horizontal="left" vertical="top" wrapText="1"/>
      <protection/>
    </xf>
    <xf numFmtId="0" fontId="0" fillId="0" borderId="0" xfId="0" applyFont="1" applyFill="1" applyAlignment="1">
      <alignment/>
    </xf>
    <xf numFmtId="0" fontId="0" fillId="0" borderId="0" xfId="57" applyFont="1" applyFill="1" applyBorder="1" applyAlignment="1">
      <alignment horizontal="left" vertical="center"/>
      <protection/>
    </xf>
    <xf numFmtId="0" fontId="0" fillId="0" borderId="0" xfId="57" applyFont="1" applyFill="1" applyAlignment="1">
      <alignment horizontal="center" vertical="center"/>
      <protection/>
    </xf>
    <xf numFmtId="164" fontId="0" fillId="0" borderId="10" xfId="57" applyNumberFormat="1" applyFont="1" applyFill="1" applyBorder="1" applyAlignment="1">
      <alignment horizontal="right"/>
      <protection/>
    </xf>
    <xf numFmtId="164" fontId="1" fillId="0" borderId="10" xfId="57" applyNumberFormat="1" applyFont="1" applyFill="1" applyBorder="1" applyAlignment="1">
      <alignment horizontal="right"/>
      <protection/>
    </xf>
    <xf numFmtId="0" fontId="1" fillId="0" borderId="0" xfId="57" applyFont="1" applyFill="1" applyBorder="1" applyAlignment="1">
      <alignment horizontal="right"/>
      <protection/>
    </xf>
    <xf numFmtId="0" fontId="3" fillId="0" borderId="0" xfId="57" applyFont="1" applyFill="1" applyAlignment="1">
      <alignment horizontal="center"/>
      <protection/>
    </xf>
    <xf numFmtId="0" fontId="3" fillId="0" borderId="0" xfId="57" applyFont="1" applyFill="1" applyBorder="1" applyAlignment="1">
      <alignment horizontal="center"/>
      <protection/>
    </xf>
    <xf numFmtId="0" fontId="6" fillId="0" borderId="16" xfId="57" applyFont="1" applyFill="1" applyBorder="1" applyAlignment="1">
      <alignment horizontal="center"/>
      <protection/>
    </xf>
    <xf numFmtId="0" fontId="6" fillId="0" borderId="0" xfId="57" applyFont="1" applyFill="1" applyBorder="1">
      <alignment/>
      <protection/>
    </xf>
    <xf numFmtId="0" fontId="1" fillId="0" borderId="10" xfId="58" applyFont="1" applyFill="1" applyBorder="1" applyAlignment="1">
      <alignment horizontal="center" vertical="center"/>
      <protection/>
    </xf>
    <xf numFmtId="0" fontId="28" fillId="0" borderId="10" xfId="57" applyFont="1" applyFill="1" applyBorder="1" applyAlignment="1">
      <alignment horizontal="center"/>
      <protection/>
    </xf>
    <xf numFmtId="0" fontId="1" fillId="0" borderId="0" xfId="57" applyFont="1" applyFill="1" applyBorder="1" applyAlignment="1">
      <alignment wrapText="1"/>
      <protection/>
    </xf>
    <xf numFmtId="0" fontId="1" fillId="0" borderId="0" xfId="58" applyFont="1" applyFill="1" applyBorder="1" applyAlignment="1">
      <alignment horizontal="center"/>
      <protection/>
    </xf>
    <xf numFmtId="164" fontId="1" fillId="0" borderId="0" xfId="58" applyNumberFormat="1" applyFont="1" applyFill="1" applyBorder="1">
      <alignment/>
      <protection/>
    </xf>
    <xf numFmtId="0" fontId="3" fillId="0" borderId="0" xfId="58" applyFont="1" applyFill="1" applyBorder="1" applyAlignment="1">
      <alignment horizontal="center" vertical="center"/>
      <protection/>
    </xf>
    <xf numFmtId="0" fontId="3" fillId="0" borderId="0" xfId="58" applyFont="1" applyFill="1" applyBorder="1" applyAlignment="1">
      <alignment wrapText="1"/>
      <protection/>
    </xf>
    <xf numFmtId="0" fontId="6" fillId="0" borderId="0" xfId="58" applyFont="1" applyFill="1" applyBorder="1" applyAlignment="1">
      <alignment horizontal="center" vertical="center"/>
      <protection/>
    </xf>
    <xf numFmtId="0" fontId="6" fillId="0" borderId="0" xfId="58" applyFont="1" applyFill="1" applyBorder="1" applyAlignment="1">
      <alignment wrapText="1"/>
      <protection/>
    </xf>
    <xf numFmtId="0" fontId="0" fillId="0" borderId="0" xfId="58" applyFont="1" applyFill="1" applyBorder="1" applyAlignment="1">
      <alignment horizontal="center"/>
      <protection/>
    </xf>
    <xf numFmtId="0" fontId="0" fillId="0" borderId="0" xfId="58" applyFont="1" applyFill="1" applyBorder="1" applyAlignment="1">
      <alignment horizontal="center" vertical="center"/>
      <protection/>
    </xf>
    <xf numFmtId="49" fontId="0" fillId="0" borderId="0" xfId="58" applyNumberFormat="1" applyFont="1" applyFill="1" applyBorder="1" applyAlignment="1">
      <alignment wrapText="1"/>
      <protection/>
    </xf>
    <xf numFmtId="0" fontId="26" fillId="0" borderId="0" xfId="58" applyFont="1" applyFill="1" applyBorder="1" applyAlignment="1">
      <alignment wrapText="1"/>
      <protection/>
    </xf>
    <xf numFmtId="0" fontId="26" fillId="0" borderId="0" xfId="58" applyFont="1" applyFill="1" applyBorder="1" applyAlignment="1">
      <alignment horizontal="center"/>
      <protection/>
    </xf>
    <xf numFmtId="164" fontId="0" fillId="0" borderId="0" xfId="57" applyNumberFormat="1" applyFont="1" applyFill="1" applyBorder="1" applyAlignment="1">
      <alignment horizontal="center"/>
      <protection/>
    </xf>
    <xf numFmtId="0" fontId="0" fillId="0" borderId="0" xfId="58" applyFont="1" applyFill="1" applyBorder="1" applyAlignment="1">
      <alignment wrapText="1"/>
      <protection/>
    </xf>
    <xf numFmtId="164" fontId="1" fillId="0" borderId="10" xfId="58" applyNumberFormat="1" applyFont="1" applyFill="1" applyBorder="1" applyAlignment="1">
      <alignment horizontal="center" vertical="center" wrapText="1"/>
      <protection/>
    </xf>
    <xf numFmtId="0" fontId="1" fillId="0" borderId="13" xfId="58" applyFont="1" applyFill="1" applyBorder="1" applyAlignment="1">
      <alignment horizontal="center" vertical="center"/>
      <protection/>
    </xf>
    <xf numFmtId="0" fontId="1" fillId="0" borderId="23" xfId="58" applyFont="1" applyFill="1" applyBorder="1" applyAlignment="1">
      <alignment horizontal="center" vertical="center"/>
      <protection/>
    </xf>
    <xf numFmtId="0" fontId="3" fillId="24" borderId="24" xfId="0" applyFont="1" applyFill="1" applyBorder="1" applyAlignment="1">
      <alignment horizontal="left" vertical="top" wrapText="1"/>
    </xf>
    <xf numFmtId="164" fontId="1" fillId="0" borderId="13" xfId="0" applyNumberFormat="1" applyFont="1" applyBorder="1" applyAlignment="1">
      <alignment/>
    </xf>
    <xf numFmtId="4" fontId="1" fillId="0" borderId="24" xfId="0" applyNumberFormat="1" applyFont="1" applyBorder="1" applyAlignment="1">
      <alignment/>
    </xf>
    <xf numFmtId="4" fontId="1" fillId="0" borderId="25" xfId="0" applyNumberFormat="1" applyFont="1" applyBorder="1" applyAlignment="1">
      <alignment/>
    </xf>
    <xf numFmtId="49" fontId="6" fillId="0" borderId="24" xfId="0" applyNumberFormat="1" applyFont="1" applyBorder="1" applyAlignment="1">
      <alignment horizontal="left" vertical="top" wrapText="1"/>
    </xf>
    <xf numFmtId="164" fontId="1" fillId="0" borderId="26" xfId="57" applyNumberFormat="1" applyFont="1" applyFill="1" applyBorder="1" applyAlignment="1">
      <alignment vertical="center"/>
      <protection/>
    </xf>
    <xf numFmtId="164" fontId="1" fillId="0" borderId="21" xfId="0" applyNumberFormat="1" applyFont="1" applyBorder="1" applyAlignment="1">
      <alignment/>
    </xf>
    <xf numFmtId="0" fontId="28" fillId="0" borderId="27" xfId="0" applyFont="1" applyFill="1" applyBorder="1" applyAlignment="1">
      <alignment horizontal="center"/>
    </xf>
    <xf numFmtId="0" fontId="28" fillId="0" borderId="28" xfId="0" applyFont="1" applyFill="1" applyBorder="1" applyAlignment="1">
      <alignment horizontal="center"/>
    </xf>
    <xf numFmtId="0" fontId="28" fillId="0" borderId="29" xfId="0" applyFont="1" applyFill="1" applyBorder="1" applyAlignment="1">
      <alignment horizontal="center"/>
    </xf>
    <xf numFmtId="0" fontId="28" fillId="0" borderId="30" xfId="0" applyFont="1" applyFill="1" applyBorder="1" applyAlignment="1">
      <alignment horizontal="center"/>
    </xf>
    <xf numFmtId="0" fontId="28" fillId="0" borderId="31" xfId="0" applyFont="1" applyFill="1" applyBorder="1" applyAlignment="1">
      <alignment horizontal="center"/>
    </xf>
    <xf numFmtId="0" fontId="28" fillId="0" borderId="32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1" fillId="0" borderId="22" xfId="0" applyFont="1" applyFill="1" applyBorder="1" applyAlignment="1">
      <alignment horizontal="center"/>
    </xf>
    <xf numFmtId="164" fontId="0" fillId="0" borderId="22" xfId="0" applyNumberFormat="1" applyFont="1" applyFill="1" applyBorder="1" applyAlignment="1">
      <alignment/>
    </xf>
    <xf numFmtId="0" fontId="1" fillId="0" borderId="0" xfId="58" applyFont="1" applyFill="1" applyBorder="1" applyAlignment="1">
      <alignment horizontal="center" vertical="center"/>
      <protection/>
    </xf>
    <xf numFmtId="164" fontId="1" fillId="0" borderId="0" xfId="58" applyNumberFormat="1" applyFont="1" applyFill="1" applyBorder="1" applyAlignment="1">
      <alignment horizontal="center" vertical="center"/>
      <protection/>
    </xf>
    <xf numFmtId="0" fontId="28" fillId="0" borderId="33" xfId="0" applyFont="1" applyFill="1" applyBorder="1" applyAlignment="1">
      <alignment horizontal="center"/>
    </xf>
    <xf numFmtId="0" fontId="28" fillId="0" borderId="0" xfId="0" applyFont="1" applyFill="1" applyAlignment="1">
      <alignment/>
    </xf>
    <xf numFmtId="0" fontId="28" fillId="0" borderId="14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/>
    </xf>
    <xf numFmtId="164" fontId="0" fillId="0" borderId="21" xfId="0" applyNumberFormat="1" applyFont="1" applyFill="1" applyBorder="1" applyAlignment="1">
      <alignment/>
    </xf>
    <xf numFmtId="0" fontId="28" fillId="0" borderId="26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/>
    </xf>
    <xf numFmtId="164" fontId="0" fillId="0" borderId="32" xfId="0" applyNumberFormat="1" applyFont="1" applyFill="1" applyBorder="1" applyAlignment="1">
      <alignment horizontal="right"/>
    </xf>
    <xf numFmtId="164" fontId="0" fillId="0" borderId="32" xfId="0" applyNumberFormat="1" applyFont="1" applyFill="1" applyBorder="1" applyAlignment="1">
      <alignment/>
    </xf>
    <xf numFmtId="0" fontId="26" fillId="0" borderId="21" xfId="0" applyFont="1" applyFill="1" applyBorder="1" applyAlignment="1">
      <alignment/>
    </xf>
    <xf numFmtId="0" fontId="28" fillId="0" borderId="15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/>
    </xf>
    <xf numFmtId="164" fontId="0" fillId="0" borderId="34" xfId="0" applyNumberFormat="1" applyFont="1" applyFill="1" applyBorder="1" applyAlignment="1">
      <alignment/>
    </xf>
    <xf numFmtId="164" fontId="0" fillId="0" borderId="34" xfId="0" applyNumberFormat="1" applyFont="1" applyFill="1" applyBorder="1" applyAlignment="1">
      <alignment horizontal="right"/>
    </xf>
    <xf numFmtId="164" fontId="0" fillId="0" borderId="0" xfId="0" applyNumberFormat="1" applyFont="1" applyFill="1" applyAlignment="1">
      <alignment/>
    </xf>
    <xf numFmtId="0" fontId="1" fillId="0" borderId="35" xfId="0" applyFont="1" applyBorder="1" applyAlignment="1">
      <alignment horizontal="center"/>
    </xf>
    <xf numFmtId="49" fontId="6" fillId="0" borderId="36" xfId="0" applyNumberFormat="1" applyFont="1" applyBorder="1" applyAlignment="1">
      <alignment horizontal="left" vertical="top" wrapText="1"/>
    </xf>
    <xf numFmtId="164" fontId="1" fillId="0" borderId="15" xfId="57" applyNumberFormat="1" applyFont="1" applyFill="1" applyBorder="1" applyAlignment="1">
      <alignment vertical="center"/>
      <protection/>
    </xf>
    <xf numFmtId="4" fontId="1" fillId="0" borderId="36" xfId="0" applyNumberFormat="1" applyFont="1" applyBorder="1" applyAlignment="1">
      <alignment/>
    </xf>
    <xf numFmtId="164" fontId="1" fillId="0" borderId="22" xfId="0" applyNumberFormat="1" applyFont="1" applyBorder="1" applyAlignment="1">
      <alignment/>
    </xf>
    <xf numFmtId="4" fontId="1" fillId="0" borderId="37" xfId="0" applyNumberFormat="1" applyFont="1" applyBorder="1" applyAlignment="1">
      <alignment/>
    </xf>
    <xf numFmtId="0" fontId="27" fillId="0" borderId="38" xfId="58" applyFont="1" applyFill="1" applyBorder="1" applyAlignment="1">
      <alignment horizontal="left" vertical="top" wrapText="1"/>
      <protection/>
    </xf>
    <xf numFmtId="0" fontId="1" fillId="0" borderId="39" xfId="0" applyFont="1" applyFill="1" applyBorder="1" applyAlignment="1">
      <alignment horizontal="center" vertical="center" wrapText="1"/>
    </xf>
    <xf numFmtId="0" fontId="5" fillId="0" borderId="38" xfId="58" applyFont="1" applyFill="1" applyBorder="1" applyAlignment="1">
      <alignment horizontal="center" vertical="center"/>
      <protection/>
    </xf>
    <xf numFmtId="0" fontId="5" fillId="0" borderId="0" xfId="58" applyFont="1" applyFill="1" applyBorder="1">
      <alignment/>
      <protection/>
    </xf>
    <xf numFmtId="0" fontId="27" fillId="0" borderId="38" xfId="58" applyFont="1" applyFill="1" applyBorder="1" applyAlignment="1">
      <alignment horizontal="center" vertical="center"/>
      <protection/>
    </xf>
    <xf numFmtId="0" fontId="27" fillId="0" borderId="38" xfId="58" applyFont="1" applyFill="1" applyBorder="1" applyAlignment="1">
      <alignment horizontal="center" vertical="center" wrapText="1"/>
      <protection/>
    </xf>
    <xf numFmtId="0" fontId="27" fillId="0" borderId="38" xfId="58" applyFont="1" applyFill="1" applyBorder="1" applyAlignment="1">
      <alignment vertical="center"/>
      <protection/>
    </xf>
    <xf numFmtId="0" fontId="27" fillId="0" borderId="38" xfId="58" applyFont="1" applyFill="1" applyBorder="1" applyAlignment="1">
      <alignment horizontal="left" vertical="center" wrapText="1"/>
      <protection/>
    </xf>
    <xf numFmtId="0" fontId="27" fillId="0" borderId="38" xfId="58" applyFont="1" applyFill="1" applyBorder="1" applyAlignment="1">
      <alignment vertical="center" wrapText="1"/>
      <protection/>
    </xf>
    <xf numFmtId="0" fontId="27" fillId="0" borderId="40" xfId="58" applyFont="1" applyFill="1" applyBorder="1" applyAlignment="1">
      <alignment horizontal="center" vertical="center"/>
      <protection/>
    </xf>
    <xf numFmtId="0" fontId="27" fillId="0" borderId="38" xfId="58" applyFont="1" applyFill="1" applyBorder="1" applyAlignment="1">
      <alignment horizontal="left" vertical="center"/>
      <protection/>
    </xf>
    <xf numFmtId="0" fontId="5" fillId="0" borderId="0" xfId="58" applyFont="1" applyFill="1" applyBorder="1" applyAlignment="1">
      <alignment horizontal="center" vertical="center"/>
      <protection/>
    </xf>
    <xf numFmtId="0" fontId="27" fillId="0" borderId="41" xfId="58" applyFont="1" applyFill="1" applyBorder="1" applyAlignment="1">
      <alignment horizontal="center" vertical="center"/>
      <protection/>
    </xf>
    <xf numFmtId="0" fontId="27" fillId="0" borderId="38" xfId="57" applyFont="1" applyFill="1" applyBorder="1" applyAlignment="1">
      <alignment horizontal="center" vertical="center" wrapText="1"/>
      <protection/>
    </xf>
    <xf numFmtId="0" fontId="27" fillId="0" borderId="38" xfId="57" applyFont="1" applyFill="1" applyBorder="1" applyAlignment="1">
      <alignment horizontal="left" vertical="top" wrapText="1"/>
      <protection/>
    </xf>
    <xf numFmtId="0" fontId="27" fillId="0" borderId="42" xfId="58" applyFont="1" applyFill="1" applyBorder="1" applyAlignment="1">
      <alignment horizontal="center" vertical="center"/>
      <protection/>
    </xf>
    <xf numFmtId="0" fontId="33" fillId="0" borderId="38" xfId="58" applyFont="1" applyFill="1" applyBorder="1" applyAlignment="1">
      <alignment horizontal="center" vertical="center"/>
      <protection/>
    </xf>
    <xf numFmtId="164" fontId="1" fillId="0" borderId="43" xfId="58" applyNumberFormat="1" applyFont="1" applyFill="1" applyBorder="1" applyAlignment="1">
      <alignment horizontal="right"/>
      <protection/>
    </xf>
    <xf numFmtId="164" fontId="1" fillId="0" borderId="26" xfId="58" applyNumberFormat="1" applyFont="1" applyFill="1" applyBorder="1" applyAlignment="1">
      <alignment horizontal="right"/>
      <protection/>
    </xf>
    <xf numFmtId="164" fontId="1" fillId="0" borderId="44" xfId="58" applyNumberFormat="1" applyFont="1" applyFill="1" applyBorder="1" applyAlignment="1">
      <alignment horizontal="right"/>
      <protection/>
    </xf>
    <xf numFmtId="164" fontId="1" fillId="0" borderId="26" xfId="57" applyNumberFormat="1" applyFont="1" applyFill="1" applyBorder="1" applyAlignment="1">
      <alignment horizontal="right" wrapText="1"/>
      <protection/>
    </xf>
    <xf numFmtId="164" fontId="0" fillId="0" borderId="45" xfId="58" applyNumberFormat="1" applyFont="1" applyFill="1" applyBorder="1" applyAlignment="1">
      <alignment horizontal="right"/>
      <protection/>
    </xf>
    <xf numFmtId="164" fontId="1" fillId="0" borderId="45" xfId="58" applyNumberFormat="1" applyFont="1" applyFill="1" applyBorder="1" applyAlignment="1">
      <alignment horizontal="right"/>
      <protection/>
    </xf>
    <xf numFmtId="164" fontId="0" fillId="0" borderId="26" xfId="58" applyNumberFormat="1" applyFont="1" applyFill="1" applyBorder="1" applyAlignment="1">
      <alignment horizontal="right"/>
      <protection/>
    </xf>
    <xf numFmtId="164" fontId="1" fillId="0" borderId="46" xfId="58" applyNumberFormat="1" applyFont="1" applyFill="1" applyBorder="1" applyAlignment="1">
      <alignment horizontal="right"/>
      <protection/>
    </xf>
    <xf numFmtId="164" fontId="1" fillId="0" borderId="43" xfId="57" applyNumberFormat="1" applyFont="1" applyFill="1" applyBorder="1" applyAlignment="1">
      <alignment horizontal="right" wrapText="1"/>
      <protection/>
    </xf>
    <xf numFmtId="164" fontId="0" fillId="0" borderId="47" xfId="58" applyNumberFormat="1" applyFont="1" applyFill="1" applyBorder="1" applyAlignment="1">
      <alignment horizontal="right"/>
      <protection/>
    </xf>
    <xf numFmtId="164" fontId="1" fillId="0" borderId="47" xfId="58" applyNumberFormat="1" applyFont="1" applyFill="1" applyBorder="1" applyAlignment="1">
      <alignment horizontal="right"/>
      <protection/>
    </xf>
    <xf numFmtId="164" fontId="0" fillId="0" borderId="43" xfId="58" applyNumberFormat="1" applyFont="1" applyFill="1" applyBorder="1" applyAlignment="1">
      <alignment horizontal="right"/>
      <protection/>
    </xf>
    <xf numFmtId="3" fontId="0" fillId="0" borderId="10" xfId="58" applyNumberFormat="1" applyFont="1" applyFill="1" applyBorder="1" applyAlignment="1">
      <alignment horizontal="center"/>
      <protection/>
    </xf>
    <xf numFmtId="3" fontId="0" fillId="0" borderId="48" xfId="58" applyNumberFormat="1" applyFont="1" applyFill="1" applyBorder="1" applyAlignment="1">
      <alignment horizontal="center"/>
      <protection/>
    </xf>
    <xf numFmtId="0" fontId="0" fillId="0" borderId="11" xfId="58" applyFont="1" applyFill="1" applyBorder="1" applyAlignment="1">
      <alignment horizontal="center" vertical="center"/>
      <protection/>
    </xf>
    <xf numFmtId="0" fontId="27" fillId="0" borderId="49" xfId="58" applyFont="1" applyFill="1" applyBorder="1" applyAlignment="1">
      <alignment horizontal="center" vertical="center"/>
      <protection/>
    </xf>
    <xf numFmtId="0" fontId="27" fillId="0" borderId="50" xfId="58" applyFont="1" applyFill="1" applyBorder="1" applyAlignment="1">
      <alignment horizontal="center" vertical="center"/>
      <protection/>
    </xf>
    <xf numFmtId="0" fontId="5" fillId="0" borderId="51" xfId="58" applyFont="1" applyFill="1" applyBorder="1" applyAlignment="1">
      <alignment horizontal="center" vertical="center"/>
      <protection/>
    </xf>
    <xf numFmtId="0" fontId="27" fillId="0" borderId="52" xfId="58" applyFont="1" applyFill="1" applyBorder="1" applyAlignment="1">
      <alignment horizontal="center" vertical="center"/>
      <protection/>
    </xf>
    <xf numFmtId="0" fontId="27" fillId="0" borderId="53" xfId="58" applyFont="1" applyFill="1" applyBorder="1" applyAlignment="1">
      <alignment horizontal="center" vertical="center"/>
      <protection/>
    </xf>
    <xf numFmtId="0" fontId="27" fillId="0" borderId="54" xfId="58" applyFont="1" applyFill="1" applyBorder="1" applyAlignment="1">
      <alignment horizontal="center" vertical="center"/>
      <protection/>
    </xf>
    <xf numFmtId="0" fontId="27" fillId="0" borderId="54" xfId="57" applyFont="1" applyFill="1" applyBorder="1" applyAlignment="1">
      <alignment horizontal="center" vertical="center" wrapText="1"/>
      <protection/>
    </xf>
    <xf numFmtId="0" fontId="27" fillId="0" borderId="54" xfId="58" applyFont="1" applyFill="1" applyBorder="1" applyAlignment="1">
      <alignment horizontal="center" vertical="center" wrapText="1"/>
      <protection/>
    </xf>
    <xf numFmtId="0" fontId="27" fillId="0" borderId="55" xfId="58" applyFont="1" applyFill="1" applyBorder="1" applyAlignment="1">
      <alignment horizontal="center" vertical="center" wrapText="1"/>
      <protection/>
    </xf>
    <xf numFmtId="0" fontId="1" fillId="0" borderId="56" xfId="58" applyFont="1" applyFill="1" applyBorder="1" applyAlignment="1">
      <alignment horizontal="center" vertical="center" wrapText="1"/>
      <protection/>
    </xf>
    <xf numFmtId="0" fontId="33" fillId="0" borderId="55" xfId="58" applyFont="1" applyFill="1" applyBorder="1" applyAlignment="1">
      <alignment horizontal="center" vertical="center"/>
      <protection/>
    </xf>
    <xf numFmtId="0" fontId="5" fillId="0" borderId="55" xfId="58" applyFont="1" applyFill="1" applyBorder="1" applyAlignment="1">
      <alignment horizontal="center" vertical="center"/>
      <protection/>
    </xf>
    <xf numFmtId="0" fontId="5" fillId="0" borderId="54" xfId="58" applyFont="1" applyFill="1" applyBorder="1" applyAlignment="1">
      <alignment horizontal="center" vertical="center"/>
      <protection/>
    </xf>
    <xf numFmtId="0" fontId="5" fillId="0" borderId="52" xfId="58" applyFont="1" applyFill="1" applyBorder="1" applyAlignment="1">
      <alignment horizontal="center" vertical="center"/>
      <protection/>
    </xf>
    <xf numFmtId="0" fontId="5" fillId="0" borderId="57" xfId="58" applyFont="1" applyFill="1" applyBorder="1" applyAlignment="1">
      <alignment horizontal="center" vertical="center"/>
      <protection/>
    </xf>
    <xf numFmtId="0" fontId="27" fillId="0" borderId="58" xfId="58" applyFont="1" applyFill="1" applyBorder="1" applyAlignment="1">
      <alignment horizontal="center" vertical="center"/>
      <protection/>
    </xf>
    <xf numFmtId="0" fontId="27" fillId="0" borderId="59" xfId="58" applyFont="1" applyFill="1" applyBorder="1" applyAlignment="1">
      <alignment horizontal="center" vertical="center"/>
      <protection/>
    </xf>
    <xf numFmtId="0" fontId="27" fillId="0" borderId="49" xfId="58" applyFont="1" applyFill="1" applyBorder="1" applyAlignment="1">
      <alignment horizontal="center" vertical="center" wrapText="1"/>
      <protection/>
    </xf>
    <xf numFmtId="0" fontId="27" fillId="0" borderId="60" xfId="58" applyFont="1" applyFill="1" applyBorder="1" applyAlignment="1">
      <alignment horizontal="left" vertical="top" wrapText="1"/>
      <protection/>
    </xf>
    <xf numFmtId="0" fontId="5" fillId="0" borderId="60" xfId="58" applyFont="1" applyFill="1" applyBorder="1" applyAlignment="1">
      <alignment vertical="top" wrapText="1"/>
      <protection/>
    </xf>
    <xf numFmtId="0" fontId="5" fillId="0" borderId="60" xfId="58" applyFont="1" applyFill="1" applyBorder="1" applyAlignment="1">
      <alignment horizontal="left" vertical="top" wrapText="1"/>
      <protection/>
    </xf>
    <xf numFmtId="0" fontId="27" fillId="0" borderId="60" xfId="58" applyFont="1" applyFill="1" applyBorder="1" applyAlignment="1">
      <alignment horizontal="left" vertical="center" wrapText="1"/>
      <protection/>
    </xf>
    <xf numFmtId="0" fontId="27" fillId="0" borderId="60" xfId="58" applyFont="1" applyFill="1" applyBorder="1" applyAlignment="1">
      <alignment vertical="center" wrapText="1"/>
      <protection/>
    </xf>
    <xf numFmtId="0" fontId="27" fillId="0" borderId="60" xfId="58" applyFont="1" applyFill="1" applyBorder="1" applyAlignment="1">
      <alignment vertical="top" wrapText="1"/>
      <protection/>
    </xf>
    <xf numFmtId="0" fontId="30" fillId="0" borderId="60" xfId="58" applyFont="1" applyFill="1" applyBorder="1" applyAlignment="1">
      <alignment wrapText="1"/>
      <protection/>
    </xf>
    <xf numFmtId="49" fontId="27" fillId="0" borderId="60" xfId="58" applyNumberFormat="1" applyFont="1" applyFill="1" applyBorder="1" applyAlignment="1">
      <alignment horizontal="left" vertical="top" wrapText="1"/>
      <protection/>
    </xf>
    <xf numFmtId="0" fontId="27" fillId="0" borderId="61" xfId="58" applyFont="1" applyFill="1" applyBorder="1" applyAlignment="1">
      <alignment vertical="top" wrapText="1"/>
      <protection/>
    </xf>
    <xf numFmtId="49" fontId="27" fillId="0" borderId="61" xfId="58" applyNumberFormat="1" applyFont="1" applyFill="1" applyBorder="1" applyAlignment="1">
      <alignment horizontal="left" vertical="top" wrapText="1"/>
      <protection/>
    </xf>
    <xf numFmtId="0" fontId="27" fillId="0" borderId="61" xfId="58" applyFont="1" applyFill="1" applyBorder="1" applyAlignment="1">
      <alignment horizontal="left" vertical="top" wrapText="1"/>
      <protection/>
    </xf>
    <xf numFmtId="0" fontId="27" fillId="0" borderId="49" xfId="57" applyFont="1" applyFill="1" applyBorder="1" applyAlignment="1">
      <alignment horizontal="center" vertical="center" wrapText="1"/>
      <protection/>
    </xf>
    <xf numFmtId="0" fontId="27" fillId="0" borderId="60" xfId="57" applyFont="1" applyFill="1" applyBorder="1" applyAlignment="1">
      <alignment horizontal="left" vertical="top" wrapText="1"/>
      <protection/>
    </xf>
    <xf numFmtId="0" fontId="5" fillId="0" borderId="62" xfId="58" applyFont="1" applyFill="1" applyBorder="1" applyAlignment="1">
      <alignment horizontal="center" vertical="center" wrapText="1"/>
      <protection/>
    </xf>
    <xf numFmtId="0" fontId="27" fillId="0" borderId="62" xfId="58" applyFont="1" applyFill="1" applyBorder="1" applyAlignment="1">
      <alignment horizontal="center" vertical="center" wrapText="1"/>
      <protection/>
    </xf>
    <xf numFmtId="0" fontId="0" fillId="0" borderId="63" xfId="58" applyFont="1" applyFill="1" applyBorder="1" applyAlignment="1">
      <alignment vertical="center" wrapText="1"/>
      <protection/>
    </xf>
    <xf numFmtId="0" fontId="34" fillId="0" borderId="49" xfId="58" applyFont="1" applyFill="1" applyBorder="1" applyAlignment="1">
      <alignment horizontal="center" vertical="center"/>
      <protection/>
    </xf>
    <xf numFmtId="0" fontId="5" fillId="0" borderId="49" xfId="58" applyFont="1" applyFill="1" applyBorder="1" applyAlignment="1">
      <alignment horizontal="center" vertical="center"/>
      <protection/>
    </xf>
    <xf numFmtId="0" fontId="5" fillId="0" borderId="64" xfId="58" applyFont="1" applyFill="1" applyBorder="1" applyAlignment="1">
      <alignment horizontal="center" vertical="center"/>
      <protection/>
    </xf>
    <xf numFmtId="0" fontId="33" fillId="0" borderId="65" xfId="58" applyFont="1" applyFill="1" applyBorder="1" applyAlignment="1">
      <alignment horizontal="center"/>
      <protection/>
    </xf>
    <xf numFmtId="0" fontId="33" fillId="0" borderId="66" xfId="58" applyFont="1" applyFill="1" applyBorder="1" applyAlignment="1">
      <alignment horizontal="center"/>
      <protection/>
    </xf>
    <xf numFmtId="164" fontId="1" fillId="0" borderId="14" xfId="58" applyNumberFormat="1" applyFont="1" applyFill="1" applyBorder="1" applyAlignment="1">
      <alignment horizontal="right"/>
      <protection/>
    </xf>
    <xf numFmtId="164" fontId="1" fillId="0" borderId="26" xfId="58" applyNumberFormat="1" applyFont="1" applyFill="1" applyBorder="1">
      <alignment/>
      <protection/>
    </xf>
    <xf numFmtId="0" fontId="5" fillId="0" borderId="16" xfId="58" applyFont="1" applyFill="1" applyBorder="1">
      <alignment/>
      <protection/>
    </xf>
    <xf numFmtId="0" fontId="5" fillId="0" borderId="39" xfId="58" applyFont="1" applyFill="1" applyBorder="1">
      <alignment/>
      <protection/>
    </xf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1" fillId="0" borderId="0" xfId="0" applyNumberFormat="1" applyFont="1" applyAlignment="1">
      <alignment/>
    </xf>
    <xf numFmtId="0" fontId="24" fillId="0" borderId="13" xfId="0" applyFont="1" applyBorder="1" applyAlignment="1">
      <alignment horizontal="center"/>
    </xf>
    <xf numFmtId="0" fontId="24" fillId="0" borderId="21" xfId="0" applyFont="1" applyBorder="1" applyAlignment="1">
      <alignment horizontal="center"/>
    </xf>
    <xf numFmtId="1" fontId="24" fillId="0" borderId="21" xfId="0" applyNumberFormat="1" applyFont="1" applyBorder="1" applyAlignment="1">
      <alignment horizontal="center"/>
    </xf>
    <xf numFmtId="1" fontId="24" fillId="0" borderId="25" xfId="0" applyNumberFormat="1" applyFont="1" applyBorder="1" applyAlignment="1">
      <alignment horizontal="center"/>
    </xf>
    <xf numFmtId="0" fontId="24" fillId="0" borderId="13" xfId="0" applyFont="1" applyBorder="1" applyAlignment="1">
      <alignment/>
    </xf>
    <xf numFmtId="0" fontId="24" fillId="0" borderId="21" xfId="0" applyFont="1" applyBorder="1" applyAlignment="1">
      <alignment/>
    </xf>
    <xf numFmtId="164" fontId="24" fillId="0" borderId="21" xfId="0" applyNumberFormat="1" applyFont="1" applyBorder="1" applyAlignment="1">
      <alignment/>
    </xf>
    <xf numFmtId="164" fontId="24" fillId="0" borderId="25" xfId="0" applyNumberFormat="1" applyFont="1" applyBorder="1" applyAlignment="1">
      <alignment/>
    </xf>
    <xf numFmtId="164" fontId="7" fillId="0" borderId="21" xfId="0" applyNumberFormat="1" applyFont="1" applyBorder="1" applyAlignment="1">
      <alignment/>
    </xf>
    <xf numFmtId="164" fontId="7" fillId="0" borderId="25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0" borderId="21" xfId="0" applyBorder="1" applyAlignment="1">
      <alignment/>
    </xf>
    <xf numFmtId="164" fontId="0" fillId="0" borderId="21" xfId="0" applyNumberFormat="1" applyBorder="1" applyAlignment="1">
      <alignment/>
    </xf>
    <xf numFmtId="164" fontId="0" fillId="0" borderId="25" xfId="0" applyNumberFormat="1" applyBorder="1" applyAlignment="1">
      <alignment/>
    </xf>
    <xf numFmtId="0" fontId="0" fillId="0" borderId="35" xfId="0" applyBorder="1" applyAlignment="1">
      <alignment/>
    </xf>
    <xf numFmtId="0" fontId="0" fillId="0" borderId="22" xfId="0" applyBorder="1" applyAlignment="1">
      <alignment/>
    </xf>
    <xf numFmtId="164" fontId="0" fillId="0" borderId="22" xfId="0" applyNumberFormat="1" applyBorder="1" applyAlignment="1">
      <alignment/>
    </xf>
    <xf numFmtId="164" fontId="0" fillId="0" borderId="37" xfId="0" applyNumberFormat="1" applyBorder="1" applyAlignment="1">
      <alignment/>
    </xf>
    <xf numFmtId="2" fontId="1" fillId="0" borderId="20" xfId="0" applyNumberFormat="1" applyFont="1" applyFill="1" applyBorder="1" applyAlignment="1">
      <alignment horizontal="center" vertical="center" wrapText="1"/>
    </xf>
    <xf numFmtId="164" fontId="0" fillId="0" borderId="67" xfId="0" applyNumberFormat="1" applyFont="1" applyFill="1" applyBorder="1" applyAlignment="1">
      <alignment/>
    </xf>
    <xf numFmtId="164" fontId="0" fillId="0" borderId="21" xfId="0" applyNumberFormat="1" applyFont="1" applyFill="1" applyBorder="1" applyAlignment="1">
      <alignment/>
    </xf>
    <xf numFmtId="0" fontId="1" fillId="0" borderId="0" xfId="0" applyFont="1" applyAlignment="1">
      <alignment/>
    </xf>
    <xf numFmtId="164" fontId="27" fillId="0" borderId="26" xfId="58" applyNumberFormat="1" applyFont="1" applyFill="1" applyBorder="1" applyAlignment="1">
      <alignment horizontal="right"/>
      <protection/>
    </xf>
    <xf numFmtId="164" fontId="1" fillId="0" borderId="68" xfId="58" applyNumberFormat="1" applyFont="1" applyFill="1" applyBorder="1" applyAlignment="1">
      <alignment horizontal="right"/>
      <protection/>
    </xf>
    <xf numFmtId="164" fontId="1" fillId="0" borderId="43" xfId="58" applyNumberFormat="1" applyFont="1" applyFill="1" applyBorder="1">
      <alignment/>
      <protection/>
    </xf>
    <xf numFmtId="0" fontId="0" fillId="0" borderId="10" xfId="57" applyFont="1" applyFill="1" applyBorder="1" applyAlignment="1">
      <alignment horizontal="center"/>
      <protection/>
    </xf>
    <xf numFmtId="164" fontId="1" fillId="0" borderId="69" xfId="58" applyNumberFormat="1" applyFont="1" applyFill="1" applyBorder="1">
      <alignment/>
      <protection/>
    </xf>
    <xf numFmtId="164" fontId="1" fillId="0" borderId="70" xfId="58" applyNumberFormat="1" applyFont="1" applyFill="1" applyBorder="1">
      <alignment/>
      <protection/>
    </xf>
    <xf numFmtId="0" fontId="5" fillId="0" borderId="57" xfId="58" applyFont="1" applyFill="1" applyBorder="1">
      <alignment/>
      <protection/>
    </xf>
    <xf numFmtId="164" fontId="0" fillId="0" borderId="14" xfId="57" applyNumberFormat="1" applyFont="1" applyFill="1" applyBorder="1" applyAlignment="1">
      <alignment horizontal="right"/>
      <protection/>
    </xf>
    <xf numFmtId="164" fontId="0" fillId="0" borderId="26" xfId="57" applyNumberFormat="1" applyFont="1" applyFill="1" applyBorder="1" applyAlignment="1">
      <alignment horizontal="right"/>
      <protection/>
    </xf>
    <xf numFmtId="164" fontId="0" fillId="0" borderId="15" xfId="57" applyNumberFormat="1" applyFont="1" applyFill="1" applyBorder="1" applyAlignment="1">
      <alignment horizontal="right"/>
      <protection/>
    </xf>
    <xf numFmtId="0" fontId="5" fillId="0" borderId="71" xfId="58" applyFont="1" applyFill="1" applyBorder="1" applyAlignment="1">
      <alignment horizontal="center"/>
      <protection/>
    </xf>
    <xf numFmtId="0" fontId="5" fillId="0" borderId="53" xfId="58" applyFont="1" applyFill="1" applyBorder="1" applyAlignment="1">
      <alignment horizontal="center"/>
      <protection/>
    </xf>
    <xf numFmtId="0" fontId="0" fillId="0" borderId="69" xfId="58" applyFont="1" applyFill="1" applyBorder="1" applyAlignment="1">
      <alignment horizontal="center"/>
      <protection/>
    </xf>
    <xf numFmtId="0" fontId="5" fillId="0" borderId="72" xfId="58" applyFont="1" applyFill="1" applyBorder="1" applyAlignment="1">
      <alignment horizontal="center"/>
      <protection/>
    </xf>
    <xf numFmtId="0" fontId="5" fillId="0" borderId="15" xfId="58" applyFont="1" applyFill="1" applyBorder="1">
      <alignment/>
      <protection/>
    </xf>
    <xf numFmtId="0" fontId="0" fillId="0" borderId="48" xfId="58" applyFont="1" applyFill="1" applyBorder="1" applyAlignment="1">
      <alignment horizontal="center"/>
      <protection/>
    </xf>
    <xf numFmtId="164" fontId="1" fillId="0" borderId="73" xfId="58" applyNumberFormat="1" applyFont="1" applyFill="1" applyBorder="1">
      <alignment/>
      <protection/>
    </xf>
    <xf numFmtId="0" fontId="27" fillId="0" borderId="55" xfId="58" applyFont="1" applyFill="1" applyBorder="1" applyAlignment="1">
      <alignment horizontal="center" vertical="center"/>
      <protection/>
    </xf>
    <xf numFmtId="164" fontId="35" fillId="0" borderId="0" xfId="58" applyNumberFormat="1" applyFont="1" applyFill="1" applyBorder="1">
      <alignment/>
      <protection/>
    </xf>
    <xf numFmtId="0" fontId="35" fillId="0" borderId="0" xfId="58" applyFont="1" applyFill="1" applyBorder="1">
      <alignment/>
      <protection/>
    </xf>
    <xf numFmtId="164" fontId="28" fillId="0" borderId="74" xfId="0" applyNumberFormat="1" applyFont="1" applyFill="1" applyBorder="1" applyAlignment="1">
      <alignment/>
    </xf>
    <xf numFmtId="164" fontId="0" fillId="0" borderId="25" xfId="0" applyNumberFormat="1" applyFont="1" applyFill="1" applyBorder="1" applyAlignment="1">
      <alignment/>
    </xf>
    <xf numFmtId="164" fontId="0" fillId="0" borderId="37" xfId="0" applyNumberFormat="1" applyFont="1" applyFill="1" applyBorder="1" applyAlignment="1">
      <alignment/>
    </xf>
    <xf numFmtId="164" fontId="0" fillId="0" borderId="74" xfId="0" applyNumberFormat="1" applyFont="1" applyFill="1" applyBorder="1" applyAlignment="1">
      <alignment/>
    </xf>
    <xf numFmtId="164" fontId="0" fillId="0" borderId="75" xfId="0" applyNumberFormat="1" applyFont="1" applyFill="1" applyBorder="1" applyAlignment="1">
      <alignment/>
    </xf>
    <xf numFmtId="0" fontId="1" fillId="0" borderId="76" xfId="0" applyFont="1" applyFill="1" applyBorder="1" applyAlignment="1">
      <alignment horizontal="center" vertical="center" wrapText="1"/>
    </xf>
    <xf numFmtId="0" fontId="5" fillId="0" borderId="54" xfId="58" applyFont="1" applyFill="1" applyBorder="1" applyAlignment="1">
      <alignment horizontal="center"/>
      <protection/>
    </xf>
    <xf numFmtId="164" fontId="0" fillId="0" borderId="44" xfId="57" applyNumberFormat="1" applyFont="1" applyFill="1" applyBorder="1" applyAlignment="1">
      <alignment horizontal="right"/>
      <protection/>
    </xf>
    <xf numFmtId="0" fontId="27" fillId="0" borderId="77" xfId="58" applyFont="1" applyFill="1" applyBorder="1" applyAlignment="1">
      <alignment horizontal="center" vertical="center"/>
      <protection/>
    </xf>
    <xf numFmtId="0" fontId="27" fillId="0" borderId="78" xfId="58" applyFont="1" applyFill="1" applyBorder="1" applyAlignment="1">
      <alignment horizontal="center" vertical="center"/>
      <protection/>
    </xf>
    <xf numFmtId="0" fontId="27" fillId="0" borderId="78" xfId="58" applyFont="1" applyFill="1" applyBorder="1" applyAlignment="1">
      <alignment horizontal="left" vertical="top" wrapText="1"/>
      <protection/>
    </xf>
    <xf numFmtId="0" fontId="27" fillId="0" borderId="79" xfId="58" applyFont="1" applyFill="1" applyBorder="1" applyAlignment="1">
      <alignment horizontal="left" vertical="top" wrapText="1"/>
      <protection/>
    </xf>
    <xf numFmtId="0" fontId="5" fillId="0" borderId="52" xfId="58" applyFont="1" applyFill="1" applyBorder="1" applyAlignment="1">
      <alignment horizontal="center"/>
      <protection/>
    </xf>
    <xf numFmtId="164" fontId="1" fillId="0" borderId="80" xfId="58" applyNumberFormat="1" applyFont="1" applyFill="1" applyBorder="1" applyAlignment="1">
      <alignment horizontal="right"/>
      <protection/>
    </xf>
    <xf numFmtId="164" fontId="1" fillId="0" borderId="56" xfId="58" applyNumberFormat="1" applyFont="1" applyFill="1" applyBorder="1">
      <alignment/>
      <protection/>
    </xf>
    <xf numFmtId="164" fontId="0" fillId="0" borderId="45" xfId="57" applyNumberFormat="1" applyFont="1" applyFill="1" applyBorder="1" applyAlignment="1">
      <alignment horizontal="right"/>
      <protection/>
    </xf>
    <xf numFmtId="0" fontId="27" fillId="0" borderId="10" xfId="58" applyFont="1" applyFill="1" applyBorder="1" applyAlignment="1">
      <alignment horizontal="center" vertical="center"/>
      <protection/>
    </xf>
    <xf numFmtId="0" fontId="5" fillId="0" borderId="10" xfId="58" applyFont="1" applyFill="1" applyBorder="1" applyAlignment="1">
      <alignment horizontal="center"/>
      <protection/>
    </xf>
    <xf numFmtId="164" fontId="1" fillId="0" borderId="10" xfId="58" applyNumberFormat="1" applyFont="1" applyFill="1" applyBorder="1" applyAlignment="1">
      <alignment horizontal="right"/>
      <protection/>
    </xf>
    <xf numFmtId="0" fontId="27" fillId="0" borderId="11" xfId="58" applyFont="1" applyFill="1" applyBorder="1" applyAlignment="1">
      <alignment horizontal="center" vertical="center"/>
      <protection/>
    </xf>
    <xf numFmtId="0" fontId="27" fillId="0" borderId="19" xfId="58" applyFont="1" applyFill="1" applyBorder="1" applyAlignment="1">
      <alignment horizontal="center" vertical="center"/>
      <protection/>
    </xf>
    <xf numFmtId="0" fontId="27" fillId="0" borderId="12" xfId="58" applyFont="1" applyFill="1" applyBorder="1" applyAlignment="1">
      <alignment horizontal="left" vertical="top" wrapText="1"/>
      <protection/>
    </xf>
    <xf numFmtId="0" fontId="27" fillId="0" borderId="20" xfId="58" applyFont="1" applyFill="1" applyBorder="1" applyAlignment="1">
      <alignment horizontal="left" vertical="top" wrapText="1"/>
      <protection/>
    </xf>
    <xf numFmtId="164" fontId="1" fillId="0" borderId="48" xfId="58" applyNumberFormat="1" applyFont="1" applyFill="1" applyBorder="1" applyAlignment="1">
      <alignment horizontal="right"/>
      <protection/>
    </xf>
    <xf numFmtId="164" fontId="1" fillId="0" borderId="19" xfId="58" applyNumberFormat="1" applyFont="1" applyFill="1" applyBorder="1" applyAlignment="1">
      <alignment horizontal="right"/>
      <protection/>
    </xf>
    <xf numFmtId="164" fontId="1" fillId="0" borderId="12" xfId="58" applyNumberFormat="1" applyFont="1" applyFill="1" applyBorder="1" applyAlignment="1">
      <alignment horizontal="right"/>
      <protection/>
    </xf>
    <xf numFmtId="164" fontId="1" fillId="0" borderId="20" xfId="58" applyNumberFormat="1" applyFont="1" applyFill="1" applyBorder="1">
      <alignment/>
      <protection/>
    </xf>
    <xf numFmtId="0" fontId="1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6" fillId="0" borderId="0" xfId="58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0" fontId="26" fillId="0" borderId="0" xfId="58" applyFont="1" applyFill="1" applyBorder="1" applyAlignment="1">
      <alignment horizontal="left" vertical="center"/>
      <protection/>
    </xf>
    <xf numFmtId="0" fontId="26" fillId="0" borderId="27" xfId="58" applyFont="1" applyFill="1" applyBorder="1" applyAlignment="1">
      <alignment horizontal="left" vertical="center"/>
      <protection/>
    </xf>
    <xf numFmtId="0" fontId="0" fillId="0" borderId="27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27" fillId="0" borderId="38" xfId="58" applyFont="1" applyFill="1" applyBorder="1" applyAlignment="1">
      <alignment horizontal="center" vertical="center"/>
      <protection/>
    </xf>
    <xf numFmtId="0" fontId="27" fillId="0" borderId="51" xfId="57" applyFont="1" applyFill="1" applyBorder="1" applyAlignment="1">
      <alignment horizontal="left" vertical="center" wrapText="1"/>
      <protection/>
    </xf>
    <xf numFmtId="0" fontId="27" fillId="0" borderId="81" xfId="57" applyFont="1" applyFill="1" applyBorder="1" applyAlignment="1">
      <alignment horizontal="left" vertical="center" wrapText="1"/>
      <protection/>
    </xf>
    <xf numFmtId="0" fontId="1" fillId="0" borderId="0" xfId="0" applyFont="1" applyFill="1" applyAlignment="1">
      <alignment/>
    </xf>
    <xf numFmtId="0" fontId="1" fillId="0" borderId="0" xfId="57" applyFont="1" applyFill="1" applyBorder="1" applyAlignment="1">
      <alignment horizontal="center"/>
      <protection/>
    </xf>
    <xf numFmtId="0" fontId="1" fillId="0" borderId="10" xfId="58" applyFont="1" applyFill="1" applyBorder="1" applyAlignment="1">
      <alignment horizontal="center" vertical="center" wrapText="1"/>
      <protection/>
    </xf>
    <xf numFmtId="0" fontId="1" fillId="0" borderId="33" xfId="58" applyFont="1" applyFill="1" applyBorder="1" applyAlignment="1">
      <alignment horizontal="center" vertical="center" wrapText="1"/>
      <protection/>
    </xf>
    <xf numFmtId="0" fontId="1" fillId="0" borderId="39" xfId="58" applyFont="1" applyFill="1" applyBorder="1" applyAlignment="1">
      <alignment horizontal="center" vertical="center" wrapText="1"/>
      <protection/>
    </xf>
    <xf numFmtId="0" fontId="27" fillId="0" borderId="38" xfId="58" applyFont="1" applyFill="1" applyBorder="1" applyAlignment="1">
      <alignment horizontal="left" vertical="top" wrapText="1"/>
      <protection/>
    </xf>
    <xf numFmtId="0" fontId="27" fillId="0" borderId="60" xfId="58" applyFont="1" applyFill="1" applyBorder="1" applyAlignment="1">
      <alignment horizontal="left" vertical="top" wrapText="1"/>
      <protection/>
    </xf>
    <xf numFmtId="0" fontId="6" fillId="0" borderId="10" xfId="57" applyFont="1" applyFill="1" applyBorder="1" applyAlignment="1">
      <alignment horizontal="center" vertical="center" wrapText="1"/>
      <protection/>
    </xf>
    <xf numFmtId="0" fontId="0" fillId="0" borderId="10" xfId="57" applyFont="1" applyFill="1" applyBorder="1" applyAlignment="1">
      <alignment horizontal="center" vertical="center" wrapText="1"/>
      <protection/>
    </xf>
    <xf numFmtId="0" fontId="1" fillId="0" borderId="0" xfId="57" applyFont="1" applyFill="1" applyAlignment="1">
      <alignment horizontal="left" vertical="center"/>
      <protection/>
    </xf>
    <xf numFmtId="0" fontId="4" fillId="0" borderId="0" xfId="57" applyFont="1" applyFill="1" applyBorder="1" applyAlignment="1">
      <alignment horizontal="center" vertical="center" wrapText="1"/>
      <protection/>
    </xf>
    <xf numFmtId="0" fontId="0" fillId="0" borderId="0" xfId="57" applyFont="1" applyFill="1" applyBorder="1" applyAlignment="1">
      <alignment horizontal="center" vertical="center" wrapText="1"/>
      <protection/>
    </xf>
    <xf numFmtId="0" fontId="1" fillId="0" borderId="0" xfId="57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 vertical="center"/>
    </xf>
    <xf numFmtId="0" fontId="1" fillId="0" borderId="0" xfId="57" applyFont="1" applyFill="1" applyAlignment="1">
      <alignment horizontal="center" vertical="center" wrapText="1"/>
      <protection/>
    </xf>
    <xf numFmtId="0" fontId="1" fillId="0" borderId="10" xfId="57" applyFont="1" applyFill="1" applyBorder="1" applyAlignment="1">
      <alignment horizontal="center" vertical="center" wrapText="1"/>
      <protection/>
    </xf>
    <xf numFmtId="0" fontId="1" fillId="0" borderId="10" xfId="57" applyFont="1" applyFill="1" applyBorder="1" applyAlignment="1">
      <alignment vertical="center" wrapText="1"/>
      <protection/>
    </xf>
    <xf numFmtId="0" fontId="28" fillId="0" borderId="10" xfId="57" applyFont="1" applyFill="1" applyBorder="1" applyAlignment="1">
      <alignment horizontal="center" vertical="center" wrapText="1"/>
      <protection/>
    </xf>
    <xf numFmtId="0" fontId="28" fillId="0" borderId="10" xfId="57" applyFont="1" applyFill="1" applyBorder="1" applyAlignment="1">
      <alignment horizontal="center" wrapText="1"/>
      <protection/>
    </xf>
    <xf numFmtId="0" fontId="6" fillId="0" borderId="10" xfId="57" applyFont="1" applyFill="1" applyBorder="1" applyAlignment="1">
      <alignment horizontal="left" vertical="center" wrapText="1"/>
      <protection/>
    </xf>
    <xf numFmtId="0" fontId="0" fillId="0" borderId="10" xfId="57" applyFont="1" applyFill="1" applyBorder="1" applyAlignment="1">
      <alignment horizontal="left" vertical="center" wrapText="1"/>
      <protection/>
    </xf>
    <xf numFmtId="0" fontId="0" fillId="0" borderId="10" xfId="57" applyFont="1" applyFill="1" applyBorder="1" applyAlignment="1">
      <alignment horizontal="left" wrapText="1"/>
      <protection/>
    </xf>
    <xf numFmtId="0" fontId="1" fillId="0" borderId="0" xfId="57" applyFont="1" applyFill="1" applyBorder="1" applyAlignment="1">
      <alignment horizontal="left" vertical="center" wrapText="1"/>
      <protection/>
    </xf>
    <xf numFmtId="0" fontId="1" fillId="0" borderId="0" xfId="57" applyFont="1" applyFill="1" applyBorder="1" applyAlignment="1">
      <alignment horizontal="center" wrapText="1"/>
      <protection/>
    </xf>
    <xf numFmtId="0" fontId="1" fillId="0" borderId="0" xfId="0" applyFont="1" applyFill="1" applyAlignment="1">
      <alignment horizontal="center" wrapText="1"/>
    </xf>
    <xf numFmtId="0" fontId="1" fillId="0" borderId="0" xfId="57" applyFont="1" applyFill="1" applyBorder="1" applyAlignment="1">
      <alignment horizontal="center" vertical="center"/>
      <protection/>
    </xf>
    <xf numFmtId="0" fontId="1" fillId="0" borderId="0" xfId="0" applyFont="1" applyFill="1" applyAlignment="1">
      <alignment horizontal="center" vertical="center"/>
    </xf>
    <xf numFmtId="0" fontId="1" fillId="0" borderId="10" xfId="57" applyFont="1" applyFill="1" applyBorder="1" applyAlignment="1">
      <alignment horizontal="left" vertical="top" wrapText="1"/>
      <protection/>
    </xf>
    <xf numFmtId="0" fontId="0" fillId="0" borderId="0" xfId="0" applyFont="1" applyFill="1" applyAlignment="1">
      <alignment/>
    </xf>
    <xf numFmtId="0" fontId="1" fillId="0" borderId="0" xfId="57" applyFont="1" applyFill="1" applyBorder="1" applyAlignment="1">
      <alignment horizontal="left" vertical="center"/>
      <protection/>
    </xf>
    <xf numFmtId="0" fontId="0" fillId="0" borderId="0" xfId="0" applyFont="1" applyFill="1" applyAlignment="1">
      <alignment horizontal="left"/>
    </xf>
    <xf numFmtId="0" fontId="1" fillId="0" borderId="10" xfId="57" applyFont="1" applyFill="1" applyBorder="1" applyAlignment="1">
      <alignment horizontal="left" vertical="center" wrapText="1"/>
      <protection/>
    </xf>
    <xf numFmtId="0" fontId="1" fillId="0" borderId="21" xfId="58" applyFont="1" applyFill="1" applyBorder="1" applyAlignment="1">
      <alignment horizontal="left" vertical="top" wrapText="1"/>
      <protection/>
    </xf>
    <xf numFmtId="0" fontId="0" fillId="0" borderId="21" xfId="58" applyFont="1" applyFill="1" applyBorder="1" applyAlignment="1">
      <alignment horizontal="left" vertical="top" wrapText="1"/>
      <protection/>
    </xf>
    <xf numFmtId="0" fontId="1" fillId="0" borderId="82" xfId="57" applyFont="1" applyFill="1" applyBorder="1" applyAlignment="1">
      <alignment horizontal="left" vertical="top" wrapText="1"/>
      <protection/>
    </xf>
    <xf numFmtId="0" fontId="1" fillId="0" borderId="11" xfId="57" applyFont="1" applyFill="1" applyBorder="1" applyAlignment="1">
      <alignment horizontal="left" vertical="top" wrapText="1"/>
      <protection/>
    </xf>
    <xf numFmtId="0" fontId="0" fillId="0" borderId="83" xfId="57" applyFont="1" applyFill="1" applyBorder="1" applyAlignment="1">
      <alignment wrapText="1"/>
      <protection/>
    </xf>
    <xf numFmtId="0" fontId="1" fillId="0" borderId="38" xfId="58" applyFont="1" applyFill="1" applyBorder="1" applyAlignment="1">
      <alignment horizontal="left" vertical="center" wrapText="1"/>
      <protection/>
    </xf>
    <xf numFmtId="0" fontId="1" fillId="0" borderId="60" xfId="58" applyFont="1" applyFill="1" applyBorder="1" applyAlignment="1">
      <alignment horizontal="left" vertical="center" wrapText="1"/>
      <protection/>
    </xf>
    <xf numFmtId="0" fontId="27" fillId="0" borderId="41" xfId="58" applyFont="1" applyFill="1" applyBorder="1" applyAlignment="1">
      <alignment horizontal="left" vertical="top" wrapText="1"/>
      <protection/>
    </xf>
    <xf numFmtId="0" fontId="27" fillId="0" borderId="84" xfId="58" applyFont="1" applyFill="1" applyBorder="1" applyAlignment="1">
      <alignment horizontal="left" vertical="top" wrapText="1"/>
      <protection/>
    </xf>
    <xf numFmtId="0" fontId="27" fillId="0" borderId="49" xfId="58" applyFont="1" applyFill="1" applyBorder="1" applyAlignment="1">
      <alignment horizontal="left" vertical="center" wrapText="1"/>
      <protection/>
    </xf>
    <xf numFmtId="0" fontId="27" fillId="0" borderId="38" xfId="58" applyFont="1" applyFill="1" applyBorder="1" applyAlignment="1">
      <alignment horizontal="left" vertical="center" wrapText="1"/>
      <protection/>
    </xf>
    <xf numFmtId="0" fontId="27" fillId="0" borderId="60" xfId="58" applyFont="1" applyFill="1" applyBorder="1" applyAlignment="1">
      <alignment horizontal="left" vertical="center" wrapText="1"/>
      <protection/>
    </xf>
    <xf numFmtId="0" fontId="27" fillId="0" borderId="49" xfId="58" applyFont="1" applyFill="1" applyBorder="1" applyAlignment="1">
      <alignment horizontal="center" vertical="center"/>
      <protection/>
    </xf>
    <xf numFmtId="0" fontId="27" fillId="0" borderId="53" xfId="58" applyFont="1" applyFill="1" applyBorder="1" applyAlignment="1">
      <alignment horizontal="center" vertical="center"/>
      <protection/>
    </xf>
    <xf numFmtId="164" fontId="1" fillId="0" borderId="0" xfId="57" applyNumberFormat="1" applyFont="1" applyFill="1" applyAlignment="1">
      <alignment horizontal="center" vertical="center" wrapText="1"/>
      <protection/>
    </xf>
    <xf numFmtId="164" fontId="0" fillId="0" borderId="0" xfId="0" applyNumberFormat="1" applyFont="1" applyFill="1" applyAlignment="1">
      <alignment horizontal="center" vertical="center"/>
    </xf>
    <xf numFmtId="164" fontId="1" fillId="0" borderId="0" xfId="57" applyNumberFormat="1" applyFont="1" applyFill="1" applyBorder="1" applyAlignment="1">
      <alignment horizontal="center"/>
      <protection/>
    </xf>
    <xf numFmtId="164" fontId="1" fillId="0" borderId="0" xfId="0" applyNumberFormat="1" applyFont="1" applyFill="1" applyAlignment="1">
      <alignment horizontal="center"/>
    </xf>
    <xf numFmtId="0" fontId="27" fillId="0" borderId="38" xfId="57" applyFont="1" applyFill="1" applyBorder="1" applyAlignment="1">
      <alignment horizontal="left" vertical="top" wrapText="1"/>
      <protection/>
    </xf>
    <xf numFmtId="0" fontId="27" fillId="0" borderId="60" xfId="57" applyFont="1" applyFill="1" applyBorder="1" applyAlignment="1">
      <alignment horizontal="left" vertical="top" wrapText="1"/>
      <protection/>
    </xf>
    <xf numFmtId="0" fontId="5" fillId="0" borderId="38" xfId="58" applyFont="1" applyFill="1" applyBorder="1" applyAlignment="1">
      <alignment horizontal="left" vertical="top" wrapText="1"/>
      <protection/>
    </xf>
    <xf numFmtId="0" fontId="5" fillId="0" borderId="60" xfId="58" applyFont="1" applyFill="1" applyBorder="1" applyAlignment="1">
      <alignment horizontal="left" vertical="top" wrapText="1"/>
      <protection/>
    </xf>
    <xf numFmtId="0" fontId="5" fillId="0" borderId="38" xfId="58" applyFont="1" applyFill="1" applyBorder="1" applyAlignment="1">
      <alignment vertical="top" wrapText="1"/>
      <protection/>
    </xf>
    <xf numFmtId="0" fontId="5" fillId="0" borderId="60" xfId="58" applyFont="1" applyFill="1" applyBorder="1" applyAlignment="1">
      <alignment vertical="top" wrapText="1"/>
      <protection/>
    </xf>
    <xf numFmtId="0" fontId="0" fillId="0" borderId="17" xfId="58" applyFont="1" applyFill="1" applyBorder="1" applyAlignment="1">
      <alignment horizontal="center" vertical="center"/>
      <protection/>
    </xf>
    <xf numFmtId="0" fontId="0" fillId="0" borderId="18" xfId="58" applyFont="1" applyFill="1" applyBorder="1" applyAlignment="1">
      <alignment horizontal="center" vertical="center"/>
      <protection/>
    </xf>
    <xf numFmtId="0" fontId="0" fillId="0" borderId="17" xfId="58" applyFont="1" applyFill="1" applyBorder="1" applyAlignment="1">
      <alignment horizontal="center" wrapText="1"/>
      <protection/>
    </xf>
    <xf numFmtId="0" fontId="0" fillId="0" borderId="18" xfId="58" applyFont="1" applyFill="1" applyBorder="1" applyAlignment="1">
      <alignment horizontal="center" wrapText="1"/>
      <protection/>
    </xf>
    <xf numFmtId="0" fontId="31" fillId="0" borderId="38" xfId="58" applyFont="1" applyFill="1" applyBorder="1" applyAlignment="1">
      <alignment horizontal="center" vertical="top" wrapText="1"/>
      <protection/>
    </xf>
    <xf numFmtId="0" fontId="31" fillId="0" borderId="60" xfId="58" applyFont="1" applyFill="1" applyBorder="1" applyAlignment="1">
      <alignment horizontal="center" vertical="top" wrapText="1"/>
      <protection/>
    </xf>
    <xf numFmtId="0" fontId="6" fillId="0" borderId="0" xfId="58" applyFont="1" applyFill="1" applyBorder="1" applyAlignment="1">
      <alignment horizontal="center" vertical="center" wrapText="1"/>
      <protection/>
    </xf>
    <xf numFmtId="0" fontId="6" fillId="0" borderId="85" xfId="58" applyFont="1" applyFill="1" applyBorder="1" applyAlignment="1">
      <alignment horizontal="center" vertical="center" wrapText="1"/>
      <protection/>
    </xf>
    <xf numFmtId="0" fontId="0" fillId="0" borderId="32" xfId="58" applyFont="1" applyFill="1" applyBorder="1" applyAlignment="1">
      <alignment horizontal="center" vertical="center" wrapText="1"/>
      <protection/>
    </xf>
    <xf numFmtId="0" fontId="0" fillId="0" borderId="74" xfId="58" applyFont="1" applyFill="1" applyBorder="1" applyAlignment="1">
      <alignment horizontal="center" vertical="center" wrapText="1"/>
      <protection/>
    </xf>
    <xf numFmtId="0" fontId="6" fillId="0" borderId="63" xfId="58" applyFont="1" applyFill="1" applyBorder="1" applyAlignment="1">
      <alignment horizontal="center" vertical="center" wrapText="1"/>
      <protection/>
    </xf>
    <xf numFmtId="0" fontId="0" fillId="0" borderId="23" xfId="58" applyFont="1" applyFill="1" applyBorder="1" applyAlignment="1">
      <alignment horizontal="center" vertical="center" wrapText="1"/>
      <protection/>
    </xf>
    <xf numFmtId="0" fontId="0" fillId="0" borderId="86" xfId="58" applyFont="1" applyFill="1" applyBorder="1" applyAlignment="1">
      <alignment horizontal="center" vertical="center" wrapText="1"/>
      <protection/>
    </xf>
    <xf numFmtId="0" fontId="0" fillId="0" borderId="35" xfId="58" applyFont="1" applyFill="1" applyBorder="1" applyAlignment="1">
      <alignment horizontal="center" vertical="center" wrapText="1"/>
      <protection/>
    </xf>
    <xf numFmtId="0" fontId="0" fillId="0" borderId="22" xfId="58" applyFont="1" applyFill="1" applyBorder="1" applyAlignment="1">
      <alignment horizontal="center" vertical="center" wrapText="1"/>
      <protection/>
    </xf>
    <xf numFmtId="0" fontId="0" fillId="0" borderId="37" xfId="58" applyFont="1" applyFill="1" applyBorder="1" applyAlignment="1">
      <alignment horizontal="center" vertical="center" wrapText="1"/>
      <protection/>
    </xf>
    <xf numFmtId="0" fontId="27" fillId="0" borderId="55" xfId="58" applyFont="1" applyFill="1" applyBorder="1" applyAlignment="1">
      <alignment horizontal="center" vertical="center"/>
      <protection/>
    </xf>
    <xf numFmtId="0" fontId="27" fillId="0" borderId="42" xfId="58" applyFont="1" applyFill="1" applyBorder="1" applyAlignment="1">
      <alignment horizontal="left" vertical="top" wrapText="1"/>
      <protection/>
    </xf>
    <xf numFmtId="0" fontId="27" fillId="0" borderId="87" xfId="58" applyFont="1" applyFill="1" applyBorder="1" applyAlignment="1">
      <alignment horizontal="left" vertical="top" wrapText="1"/>
      <protection/>
    </xf>
    <xf numFmtId="0" fontId="0" fillId="0" borderId="0" xfId="57" applyFont="1" applyFill="1" applyBorder="1" applyAlignment="1">
      <alignment horizontal="left" vertical="center"/>
      <protection/>
    </xf>
    <xf numFmtId="0" fontId="6" fillId="0" borderId="0" xfId="58" applyFont="1" applyFill="1" applyBorder="1" applyAlignment="1">
      <alignment horizontal="center"/>
      <protection/>
    </xf>
    <xf numFmtId="0" fontId="6" fillId="0" borderId="0" xfId="58" applyFont="1" applyFill="1" applyBorder="1" applyAlignment="1">
      <alignment horizontal="left" vertical="top" wrapText="1"/>
      <protection/>
    </xf>
    <xf numFmtId="164" fontId="1" fillId="0" borderId="33" xfId="58" applyNumberFormat="1" applyFont="1" applyFill="1" applyBorder="1" applyAlignment="1">
      <alignment horizontal="center" vertical="center" wrapText="1"/>
      <protection/>
    </xf>
    <xf numFmtId="0" fontId="0" fillId="0" borderId="57" xfId="0" applyFont="1" applyFill="1" applyBorder="1" applyAlignment="1">
      <alignment horizontal="center" vertical="center" wrapText="1"/>
    </xf>
    <xf numFmtId="0" fontId="27" fillId="0" borderId="88" xfId="0" applyFont="1" applyFill="1" applyBorder="1" applyAlignment="1">
      <alignment horizontal="left" wrapText="1"/>
    </xf>
    <xf numFmtId="0" fontId="27" fillId="0" borderId="61" xfId="0" applyFont="1" applyFill="1" applyBorder="1" applyAlignment="1">
      <alignment horizontal="left" wrapText="1"/>
    </xf>
    <xf numFmtId="0" fontId="1" fillId="0" borderId="24" xfId="58" applyFont="1" applyFill="1" applyBorder="1" applyAlignment="1">
      <alignment horizontal="left" vertical="top" wrapText="1"/>
      <protection/>
    </xf>
    <xf numFmtId="0" fontId="1" fillId="0" borderId="89" xfId="58" applyFont="1" applyFill="1" applyBorder="1" applyAlignment="1">
      <alignment horizontal="left" vertical="top" wrapText="1"/>
      <protection/>
    </xf>
    <xf numFmtId="0" fontId="3" fillId="0" borderId="0" xfId="58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 wrapText="1"/>
    </xf>
    <xf numFmtId="164" fontId="1" fillId="0" borderId="11" xfId="58" applyNumberFormat="1" applyFont="1" applyFill="1" applyBorder="1" applyAlignment="1">
      <alignment horizontal="center" vertical="center" wrapText="1"/>
      <protection/>
    </xf>
    <xf numFmtId="164" fontId="1" fillId="0" borderId="48" xfId="58" applyNumberFormat="1" applyFont="1" applyFill="1" applyBorder="1" applyAlignment="1">
      <alignment horizontal="center" vertical="center" wrapText="1"/>
      <protection/>
    </xf>
    <xf numFmtId="164" fontId="0" fillId="0" borderId="83" xfId="58" applyNumberFormat="1" applyFont="1" applyFill="1" applyBorder="1" applyAlignment="1">
      <alignment horizontal="center" vertical="center" wrapText="1"/>
      <protection/>
    </xf>
    <xf numFmtId="0" fontId="0" fillId="0" borderId="48" xfId="0" applyFill="1" applyBorder="1" applyAlignment="1">
      <alignment horizontal="center" vertical="center" wrapText="1"/>
    </xf>
    <xf numFmtId="0" fontId="0" fillId="0" borderId="83" xfId="0" applyFill="1" applyBorder="1" applyAlignment="1">
      <alignment horizontal="center" vertical="center" wrapText="1"/>
    </xf>
    <xf numFmtId="0" fontId="1" fillId="0" borderId="14" xfId="58" applyFont="1" applyFill="1" applyBorder="1" applyAlignment="1">
      <alignment horizontal="center" vertical="center" wrapText="1"/>
      <protection/>
    </xf>
    <xf numFmtId="0" fontId="1" fillId="0" borderId="45" xfId="58" applyFont="1" applyFill="1" applyBorder="1" applyAlignment="1">
      <alignment horizontal="center" vertical="center" wrapText="1"/>
      <protection/>
    </xf>
    <xf numFmtId="0" fontId="0" fillId="0" borderId="15" xfId="58" applyFont="1" applyFill="1" applyBorder="1" applyAlignment="1">
      <alignment horizontal="center" vertical="center" wrapText="1"/>
      <protection/>
    </xf>
    <xf numFmtId="164" fontId="1" fillId="0" borderId="90" xfId="58" applyNumberFormat="1" applyFont="1" applyFill="1" applyBorder="1" applyAlignment="1">
      <alignment horizontal="center" vertical="center" wrapText="1"/>
      <protection/>
    </xf>
    <xf numFmtId="0" fontId="1" fillId="0" borderId="80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1" fillId="0" borderId="33" xfId="57" applyFont="1" applyFill="1" applyBorder="1" applyAlignment="1">
      <alignment horizontal="center" vertical="center" wrapText="1"/>
      <protection/>
    </xf>
    <xf numFmtId="0" fontId="1" fillId="0" borderId="39" xfId="57" applyFont="1" applyFill="1" applyBorder="1" applyAlignment="1">
      <alignment horizontal="center" vertical="center" wrapText="1"/>
      <protection/>
    </xf>
    <xf numFmtId="0" fontId="3" fillId="0" borderId="0" xfId="58" applyFont="1" applyFill="1" applyBorder="1" applyAlignment="1">
      <alignment wrapText="1"/>
      <protection/>
    </xf>
    <xf numFmtId="0" fontId="27" fillId="0" borderId="59" xfId="58" applyFont="1" applyFill="1" applyBorder="1" applyAlignment="1">
      <alignment horizontal="left" vertical="top" wrapText="1"/>
      <protection/>
    </xf>
    <xf numFmtId="0" fontId="27" fillId="0" borderId="91" xfId="58" applyFont="1" applyFill="1" applyBorder="1" applyAlignment="1">
      <alignment horizontal="left" vertical="top" wrapText="1"/>
      <protection/>
    </xf>
    <xf numFmtId="0" fontId="4" fillId="0" borderId="0" xfId="58" applyFont="1" applyFill="1" applyBorder="1" applyAlignment="1">
      <alignment horizontal="center" vertical="center" wrapText="1"/>
      <protection/>
    </xf>
    <xf numFmtId="0" fontId="1" fillId="0" borderId="90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28" fillId="0" borderId="0" xfId="57" applyFont="1" applyFill="1" applyBorder="1" applyAlignment="1">
      <alignment horizontal="center" vertical="center"/>
      <protection/>
    </xf>
    <xf numFmtId="0" fontId="28" fillId="0" borderId="0" xfId="0" applyFont="1" applyAlignment="1">
      <alignment/>
    </xf>
    <xf numFmtId="0" fontId="1" fillId="0" borderId="0" xfId="0" applyFont="1" applyAlignment="1">
      <alignment/>
    </xf>
    <xf numFmtId="0" fontId="27" fillId="0" borderId="0" xfId="57" applyFont="1" applyFill="1" applyAlignment="1">
      <alignment horizontal="left" vertical="center"/>
      <protection/>
    </xf>
    <xf numFmtId="164" fontId="24" fillId="0" borderId="21" xfId="0" applyNumberFormat="1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24" fillId="0" borderId="85" xfId="0" applyFont="1" applyBorder="1" applyAlignment="1">
      <alignment/>
    </xf>
    <xf numFmtId="0" fontId="24" fillId="0" borderId="13" xfId="0" applyFont="1" applyBorder="1" applyAlignment="1">
      <alignment/>
    </xf>
    <xf numFmtId="0" fontId="24" fillId="0" borderId="32" xfId="0" applyFont="1" applyBorder="1" applyAlignment="1">
      <alignment/>
    </xf>
    <xf numFmtId="0" fontId="24" fillId="0" borderId="21" xfId="0" applyFont="1" applyBorder="1" applyAlignment="1">
      <alignment/>
    </xf>
    <xf numFmtId="0" fontId="24" fillId="0" borderId="32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32" xfId="0" applyFont="1" applyBorder="1" applyAlignment="1">
      <alignment horizontal="center" vertical="center" wrapText="1"/>
    </xf>
    <xf numFmtId="1" fontId="24" fillId="0" borderId="32" xfId="0" applyNumberFormat="1" applyFont="1" applyBorder="1" applyAlignment="1">
      <alignment horizontal="center"/>
    </xf>
    <xf numFmtId="164" fontId="24" fillId="0" borderId="32" xfId="0" applyNumberFormat="1" applyFont="1" applyBorder="1" applyAlignment="1">
      <alignment horizontal="center"/>
    </xf>
    <xf numFmtId="0" fontId="24" fillId="0" borderId="32" xfId="0" applyFont="1" applyBorder="1" applyAlignment="1">
      <alignment horizontal="center"/>
    </xf>
    <xf numFmtId="0" fontId="24" fillId="0" borderId="74" xfId="0" applyFont="1" applyBorder="1" applyAlignment="1">
      <alignment horizontal="center"/>
    </xf>
    <xf numFmtId="0" fontId="24" fillId="0" borderId="0" xfId="0" applyFont="1" applyAlignment="1">
      <alignment horizontal="center" vertical="center" wrapText="1"/>
    </xf>
    <xf numFmtId="1" fontId="24" fillId="0" borderId="21" xfId="0" applyNumberFormat="1" applyFont="1" applyBorder="1" applyAlignment="1">
      <alignment horizontal="center" vertical="center" wrapText="1"/>
    </xf>
    <xf numFmtId="1" fontId="24" fillId="0" borderId="25" xfId="0" applyNumberFormat="1" applyFont="1" applyBorder="1" applyAlignment="1">
      <alignment horizontal="center" vertical="center" wrapText="1"/>
    </xf>
    <xf numFmtId="0" fontId="24" fillId="0" borderId="25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33" xfId="0" applyFont="1" applyFill="1" applyBorder="1" applyAlignment="1">
      <alignment horizontal="center" vertical="center" wrapText="1"/>
    </xf>
    <xf numFmtId="0" fontId="1" fillId="0" borderId="69" xfId="0" applyFont="1" applyFill="1" applyBorder="1" applyAlignment="1">
      <alignment horizontal="left"/>
    </xf>
    <xf numFmtId="0" fontId="1" fillId="0" borderId="92" xfId="0" applyFont="1" applyFill="1" applyBorder="1" applyAlignment="1">
      <alignment horizontal="left"/>
    </xf>
    <xf numFmtId="0" fontId="1" fillId="0" borderId="93" xfId="0" applyFont="1" applyFill="1" applyBorder="1" applyAlignment="1">
      <alignment horizontal="center"/>
    </xf>
    <xf numFmtId="0" fontId="1" fillId="0" borderId="94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73" xfId="0" applyFont="1" applyFill="1" applyBorder="1" applyAlignment="1">
      <alignment horizontal="left" vertical="center" wrapText="1"/>
    </xf>
    <xf numFmtId="0" fontId="1" fillId="0" borderId="95" xfId="0" applyFont="1" applyFill="1" applyBorder="1" applyAlignment="1">
      <alignment horizontal="left" vertical="center" wrapText="1"/>
    </xf>
    <xf numFmtId="0" fontId="1" fillId="0" borderId="0" xfId="58" applyFont="1" applyFill="1" applyBorder="1" applyAlignment="1">
      <alignment horizontal="center"/>
      <protection/>
    </xf>
    <xf numFmtId="0" fontId="1" fillId="0" borderId="69" xfId="0" applyFont="1" applyFill="1" applyBorder="1" applyAlignment="1">
      <alignment horizontal="left" wrapText="1"/>
    </xf>
    <xf numFmtId="0" fontId="1" fillId="0" borderId="92" xfId="0" applyFont="1" applyFill="1" applyBorder="1" applyAlignment="1">
      <alignment horizontal="left" wrapText="1"/>
    </xf>
    <xf numFmtId="0" fontId="1" fillId="0" borderId="0" xfId="58" applyFont="1" applyFill="1" applyBorder="1" applyAlignment="1">
      <alignment horizontal="center" vertical="top" wrapText="1"/>
      <protection/>
    </xf>
    <xf numFmtId="2" fontId="1" fillId="0" borderId="93" xfId="0" applyNumberFormat="1" applyFont="1" applyFill="1" applyBorder="1" applyAlignment="1">
      <alignment horizontal="center" vertical="center" wrapText="1"/>
    </xf>
    <xf numFmtId="2" fontId="1" fillId="0" borderId="96" xfId="0" applyNumberFormat="1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wrapText="1"/>
    </xf>
    <xf numFmtId="0" fontId="28" fillId="0" borderId="83" xfId="0" applyFont="1" applyFill="1" applyBorder="1" applyAlignment="1">
      <alignment horizontal="center" wrapText="1"/>
    </xf>
    <xf numFmtId="0" fontId="1" fillId="0" borderId="73" xfId="0" applyFont="1" applyFill="1" applyBorder="1" applyAlignment="1">
      <alignment horizontal="center"/>
    </xf>
    <xf numFmtId="0" fontId="1" fillId="0" borderId="97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1" fillId="0" borderId="90" xfId="0" applyFont="1" applyFill="1" applyBorder="1" applyAlignment="1">
      <alignment horizontal="center" vertical="center" wrapText="1"/>
    </xf>
    <xf numFmtId="0" fontId="1" fillId="0" borderId="98" xfId="0" applyFont="1" applyFill="1" applyBorder="1" applyAlignment="1">
      <alignment horizontal="center" vertical="center" wrapText="1"/>
    </xf>
    <xf numFmtId="0" fontId="1" fillId="0" borderId="55" xfId="0" applyFont="1" applyFill="1" applyBorder="1" applyAlignment="1">
      <alignment horizontal="center" vertical="center" wrapText="1"/>
    </xf>
    <xf numFmtId="0" fontId="1" fillId="0" borderId="99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vertical="center" wrapText="1"/>
    </xf>
    <xf numFmtId="0" fontId="1" fillId="0" borderId="76" xfId="0" applyFont="1" applyFill="1" applyBorder="1" applyAlignment="1">
      <alignment horizontal="center" vertical="center" wrapText="1"/>
    </xf>
    <xf numFmtId="0" fontId="1" fillId="0" borderId="73" xfId="0" applyFont="1" applyFill="1" applyBorder="1" applyAlignment="1">
      <alignment horizontal="center" vertical="center" wrapText="1"/>
    </xf>
    <xf numFmtId="0" fontId="1" fillId="0" borderId="97" xfId="0" applyFont="1" applyFill="1" applyBorder="1" applyAlignment="1">
      <alignment horizontal="center" vertical="center" wrapText="1"/>
    </xf>
    <xf numFmtId="0" fontId="1" fillId="0" borderId="93" xfId="0" applyFont="1" applyFill="1" applyBorder="1" applyAlignment="1">
      <alignment horizontal="center" vertical="center" wrapText="1"/>
    </xf>
    <xf numFmtId="0" fontId="1" fillId="0" borderId="96" xfId="0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VC sint. v.23.01.2013" xfId="57"/>
    <cellStyle name="Normal_Copy of Copy of BVC analitic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432"/>
  <sheetViews>
    <sheetView tabSelected="1" workbookViewId="0" topLeftCell="B7">
      <selection activeCell="J17" sqref="J17"/>
    </sheetView>
  </sheetViews>
  <sheetFormatPr defaultColWidth="9.140625" defaultRowHeight="12.75"/>
  <cols>
    <col min="1" max="1" width="4.7109375" style="78" customWidth="1"/>
    <col min="2" max="2" width="3.421875" style="78" customWidth="1"/>
    <col min="3" max="3" width="3.421875" style="27" customWidth="1"/>
    <col min="4" max="4" width="5.28125" style="78" customWidth="1"/>
    <col min="5" max="5" width="47.00390625" style="29" customWidth="1"/>
    <col min="6" max="6" width="5.00390625" style="30" customWidth="1"/>
    <col min="7" max="7" width="17.7109375" style="42" customWidth="1"/>
    <col min="8" max="16384" width="9.140625" style="42" customWidth="1"/>
  </cols>
  <sheetData>
    <row r="1" spans="1:7" ht="12.75">
      <c r="A1" s="312" t="s">
        <v>228</v>
      </c>
      <c r="B1" s="312"/>
      <c r="C1" s="312"/>
      <c r="D1" s="312"/>
      <c r="E1" s="312"/>
      <c r="F1" s="12"/>
      <c r="G1" s="12" t="s">
        <v>312</v>
      </c>
    </row>
    <row r="2" spans="1:7" ht="12.75">
      <c r="A2" s="312" t="s">
        <v>229</v>
      </c>
      <c r="B2" s="312"/>
      <c r="C2" s="312"/>
      <c r="D2" s="312"/>
      <c r="E2" s="312"/>
      <c r="F2" s="12"/>
      <c r="G2" s="12"/>
    </row>
    <row r="3" spans="1:7" ht="12.75">
      <c r="A3" s="312" t="s">
        <v>230</v>
      </c>
      <c r="B3" s="312"/>
      <c r="C3" s="312"/>
      <c r="D3" s="312"/>
      <c r="E3" s="312"/>
      <c r="F3" s="12"/>
      <c r="G3" s="12"/>
    </row>
    <row r="4" spans="1:7" ht="15.75">
      <c r="A4" s="9"/>
      <c r="B4" s="9"/>
      <c r="C4" s="10"/>
      <c r="D4" s="9"/>
      <c r="E4" s="11"/>
      <c r="F4" s="12"/>
      <c r="G4" s="13"/>
    </row>
    <row r="5" spans="1:7" ht="15.75">
      <c r="A5" s="14"/>
      <c r="B5" s="14"/>
      <c r="C5" s="10"/>
      <c r="D5" s="14"/>
      <c r="E5" s="15"/>
      <c r="F5" s="16"/>
      <c r="G5" s="17"/>
    </row>
    <row r="6" spans="1:7" ht="18" customHeight="1">
      <c r="A6" s="313" t="s">
        <v>353</v>
      </c>
      <c r="B6" s="313"/>
      <c r="C6" s="313"/>
      <c r="D6" s="313"/>
      <c r="E6" s="313"/>
      <c r="F6" s="313"/>
      <c r="G6" s="313"/>
    </row>
    <row r="7" spans="1:7" ht="15.75">
      <c r="A7" s="14"/>
      <c r="B7" s="14"/>
      <c r="C7" s="10"/>
      <c r="D7" s="14"/>
      <c r="E7" s="15"/>
      <c r="F7" s="16"/>
      <c r="G7" s="17"/>
    </row>
    <row r="8" spans="1:7" ht="15.75" thickBot="1">
      <c r="A8" s="18"/>
      <c r="B8" s="18"/>
      <c r="C8" s="19"/>
      <c r="D8" s="18"/>
      <c r="E8" s="20"/>
      <c r="F8" s="21"/>
      <c r="G8" s="45" t="s">
        <v>46</v>
      </c>
    </row>
    <row r="9" spans="1:7" ht="15" customHeight="1" thickBot="1">
      <c r="A9" s="322"/>
      <c r="B9" s="323"/>
      <c r="C9" s="323"/>
      <c r="D9" s="310" t="s">
        <v>47</v>
      </c>
      <c r="E9" s="311"/>
      <c r="F9" s="318" t="s">
        <v>52</v>
      </c>
      <c r="G9" s="318" t="s">
        <v>354</v>
      </c>
    </row>
    <row r="10" spans="1:7" ht="51.75" customHeight="1" thickBot="1">
      <c r="A10" s="323"/>
      <c r="B10" s="323"/>
      <c r="C10" s="323"/>
      <c r="D10" s="311"/>
      <c r="E10" s="311"/>
      <c r="F10" s="311"/>
      <c r="G10" s="311"/>
    </row>
    <row r="11" spans="1:7" s="67" customFormat="1" ht="12" thickBot="1">
      <c r="A11" s="65">
        <v>0</v>
      </c>
      <c r="B11" s="320">
        <v>1</v>
      </c>
      <c r="C11" s="320"/>
      <c r="D11" s="321">
        <v>2</v>
      </c>
      <c r="E11" s="321"/>
      <c r="F11" s="66">
        <v>3</v>
      </c>
      <c r="G11" s="66">
        <v>4</v>
      </c>
    </row>
    <row r="12" spans="1:7" ht="16.5" customHeight="1" thickBot="1">
      <c r="A12" s="68" t="s">
        <v>25</v>
      </c>
      <c r="B12" s="61"/>
      <c r="C12" s="69"/>
      <c r="D12" s="330" t="s">
        <v>118</v>
      </c>
      <c r="E12" s="330"/>
      <c r="F12" s="71">
        <v>1</v>
      </c>
      <c r="G12" s="39">
        <f>'BVC 2016 analitic'!N13</f>
        <v>1842500</v>
      </c>
    </row>
    <row r="13" spans="1:7" ht="15" customHeight="1" thickBot="1">
      <c r="A13" s="334"/>
      <c r="B13" s="61">
        <v>1</v>
      </c>
      <c r="C13" s="69"/>
      <c r="D13" s="330" t="s">
        <v>295</v>
      </c>
      <c r="E13" s="330"/>
      <c r="F13" s="71">
        <v>2</v>
      </c>
      <c r="G13" s="39">
        <f>'BVC 2016 analitic'!N14</f>
        <v>1839200</v>
      </c>
    </row>
    <row r="14" spans="1:7" ht="17.25" customHeight="1" thickBot="1">
      <c r="A14" s="334"/>
      <c r="B14" s="61"/>
      <c r="C14" s="69"/>
      <c r="D14" s="70" t="s">
        <v>26</v>
      </c>
      <c r="E14" s="70" t="s">
        <v>297</v>
      </c>
      <c r="F14" s="71">
        <v>3</v>
      </c>
      <c r="G14" s="39">
        <f>'BVC 2016 analitic'!N22</f>
        <v>0</v>
      </c>
    </row>
    <row r="15" spans="1:7" ht="15" customHeight="1" thickBot="1">
      <c r="A15" s="334"/>
      <c r="B15" s="61"/>
      <c r="C15" s="69"/>
      <c r="D15" s="70" t="s">
        <v>27</v>
      </c>
      <c r="E15" s="70" t="s">
        <v>296</v>
      </c>
      <c r="F15" s="71">
        <v>4</v>
      </c>
      <c r="G15" s="39">
        <f>'BVC 2016 analitic'!N23</f>
        <v>0</v>
      </c>
    </row>
    <row r="16" spans="1:7" ht="16.5" customHeight="1" thickBot="1">
      <c r="A16" s="334"/>
      <c r="B16" s="61">
        <v>2</v>
      </c>
      <c r="C16" s="69"/>
      <c r="D16" s="330" t="s">
        <v>105</v>
      </c>
      <c r="E16" s="330"/>
      <c r="F16" s="71">
        <v>5</v>
      </c>
      <c r="G16" s="39">
        <f>'BVC 2016 analitic'!N34</f>
        <v>3300</v>
      </c>
    </row>
    <row r="17" spans="1:7" ht="17.25" customHeight="1" thickBot="1">
      <c r="A17" s="334"/>
      <c r="B17" s="61">
        <v>3</v>
      </c>
      <c r="C17" s="69"/>
      <c r="D17" s="330" t="s">
        <v>7</v>
      </c>
      <c r="E17" s="330"/>
      <c r="F17" s="71">
        <v>6</v>
      </c>
      <c r="G17" s="39">
        <f>'BVC 2016 analitic'!N40</f>
        <v>0</v>
      </c>
    </row>
    <row r="18" spans="1:7" ht="15.75" customHeight="1" thickBot="1">
      <c r="A18" s="68" t="s">
        <v>15</v>
      </c>
      <c r="B18" s="61"/>
      <c r="C18" s="69"/>
      <c r="D18" s="330" t="s">
        <v>298</v>
      </c>
      <c r="E18" s="330"/>
      <c r="F18" s="71">
        <v>7</v>
      </c>
      <c r="G18" s="39">
        <f>'BVC 2016 analitic'!N41</f>
        <v>1683000</v>
      </c>
    </row>
    <row r="19" spans="1:7" ht="15" customHeight="1" thickBot="1">
      <c r="A19" s="334"/>
      <c r="B19" s="61">
        <v>1</v>
      </c>
      <c r="C19" s="69"/>
      <c r="D19" s="330" t="s">
        <v>8</v>
      </c>
      <c r="E19" s="324"/>
      <c r="F19" s="71">
        <v>8</v>
      </c>
      <c r="G19" s="39">
        <f>'BVC 2016 analitic'!N42</f>
        <v>1679500</v>
      </c>
    </row>
    <row r="20" spans="1:7" ht="16.5" customHeight="1" thickBot="1">
      <c r="A20" s="334"/>
      <c r="B20" s="318"/>
      <c r="C20" s="69" t="s">
        <v>119</v>
      </c>
      <c r="D20" s="330" t="s">
        <v>120</v>
      </c>
      <c r="E20" s="330"/>
      <c r="F20" s="71">
        <v>9</v>
      </c>
      <c r="G20" s="39">
        <f>'BVC 2016 analitic'!N43</f>
        <v>456000</v>
      </c>
    </row>
    <row r="21" spans="1:7" ht="16.5" customHeight="1" thickBot="1">
      <c r="A21" s="334"/>
      <c r="B21" s="318"/>
      <c r="C21" s="69" t="s">
        <v>121</v>
      </c>
      <c r="D21" s="330" t="s">
        <v>127</v>
      </c>
      <c r="E21" s="324"/>
      <c r="F21" s="71">
        <v>10</v>
      </c>
      <c r="G21" s="39">
        <f>'BVC 2016 analitic'!N91</f>
        <v>36200</v>
      </c>
    </row>
    <row r="22" spans="1:7" ht="17.25" customHeight="1" thickBot="1">
      <c r="A22" s="334"/>
      <c r="B22" s="318"/>
      <c r="C22" s="69" t="s">
        <v>125</v>
      </c>
      <c r="D22" s="330" t="s">
        <v>106</v>
      </c>
      <c r="E22" s="330"/>
      <c r="F22" s="71">
        <v>11</v>
      </c>
      <c r="G22" s="39">
        <f>'BVC 2016 analitic'!N98</f>
        <v>865300</v>
      </c>
    </row>
    <row r="23" spans="1:7" ht="17.25" customHeight="1" thickBot="1">
      <c r="A23" s="334"/>
      <c r="B23" s="318"/>
      <c r="C23" s="69"/>
      <c r="D23" s="70" t="s">
        <v>282</v>
      </c>
      <c r="E23" s="70" t="s">
        <v>299</v>
      </c>
      <c r="F23" s="71">
        <v>12</v>
      </c>
      <c r="G23" s="39">
        <f>'BVC 2016 analitic'!N99</f>
        <v>701300</v>
      </c>
    </row>
    <row r="24" spans="1:7" ht="16.5" customHeight="1" thickBot="1">
      <c r="A24" s="334"/>
      <c r="B24" s="318"/>
      <c r="C24" s="319"/>
      <c r="D24" s="68" t="s">
        <v>156</v>
      </c>
      <c r="E24" s="70" t="s">
        <v>333</v>
      </c>
      <c r="F24" s="71">
        <v>13</v>
      </c>
      <c r="G24" s="39">
        <f>'BVC 2016 analitic'!N100</f>
        <v>599500</v>
      </c>
    </row>
    <row r="25" spans="1:7" ht="16.5" customHeight="1" thickBot="1">
      <c r="A25" s="334"/>
      <c r="B25" s="318"/>
      <c r="C25" s="319"/>
      <c r="D25" s="68" t="s">
        <v>157</v>
      </c>
      <c r="E25" s="70" t="s">
        <v>166</v>
      </c>
      <c r="F25" s="71">
        <v>14</v>
      </c>
      <c r="G25" s="39">
        <f>'BVC 2016 analitic'!N106</f>
        <v>101800</v>
      </c>
    </row>
    <row r="26" spans="1:7" ht="15.75" customHeight="1" thickBot="1">
      <c r="A26" s="334"/>
      <c r="B26" s="318"/>
      <c r="C26" s="319"/>
      <c r="D26" s="68" t="s">
        <v>158</v>
      </c>
      <c r="E26" s="70" t="s">
        <v>122</v>
      </c>
      <c r="F26" s="71">
        <v>15</v>
      </c>
      <c r="G26" s="39">
        <f>'BVC 2016 analitic'!N114</f>
        <v>7400</v>
      </c>
    </row>
    <row r="27" spans="1:7" ht="29.25" customHeight="1" thickBot="1">
      <c r="A27" s="334"/>
      <c r="B27" s="318"/>
      <c r="C27" s="319"/>
      <c r="D27" s="68"/>
      <c r="E27" s="73" t="s">
        <v>123</v>
      </c>
      <c r="F27" s="71">
        <v>16</v>
      </c>
      <c r="G27" s="39">
        <f>'BVC 2016 analitic'!N115</f>
        <v>3000</v>
      </c>
    </row>
    <row r="28" spans="1:7" ht="36.75" customHeight="1" thickBot="1">
      <c r="A28" s="334"/>
      <c r="B28" s="318"/>
      <c r="C28" s="319"/>
      <c r="D28" s="68" t="s">
        <v>159</v>
      </c>
      <c r="E28" s="70" t="s">
        <v>300</v>
      </c>
      <c r="F28" s="71">
        <v>17</v>
      </c>
      <c r="G28" s="39">
        <f>'BVC 2016 analitic'!N118</f>
        <v>750</v>
      </c>
    </row>
    <row r="29" spans="1:7" ht="29.25" customHeight="1" thickBot="1">
      <c r="A29" s="334"/>
      <c r="B29" s="318"/>
      <c r="C29" s="319"/>
      <c r="D29" s="68" t="s">
        <v>160</v>
      </c>
      <c r="E29" s="70" t="s">
        <v>124</v>
      </c>
      <c r="F29" s="71">
        <v>18</v>
      </c>
      <c r="G29" s="39">
        <f>'BVC 2016 analitic'!N127</f>
        <v>155850</v>
      </c>
    </row>
    <row r="30" spans="1:7" ht="15" customHeight="1" thickBot="1">
      <c r="A30" s="334"/>
      <c r="B30" s="318"/>
      <c r="C30" s="69" t="s">
        <v>126</v>
      </c>
      <c r="D30" s="330" t="s">
        <v>107</v>
      </c>
      <c r="E30" s="324"/>
      <c r="F30" s="71">
        <v>19</v>
      </c>
      <c r="G30" s="39">
        <f>'BVC 2016 analitic'!N134</f>
        <v>322000</v>
      </c>
    </row>
    <row r="31" spans="1:7" ht="17.25" customHeight="1" thickBot="1">
      <c r="A31" s="334"/>
      <c r="B31" s="61">
        <v>2</v>
      </c>
      <c r="C31" s="69"/>
      <c r="D31" s="330" t="s">
        <v>108</v>
      </c>
      <c r="E31" s="330"/>
      <c r="F31" s="71">
        <v>20</v>
      </c>
      <c r="G31" s="39">
        <f>'BVC 2016 analitic'!N151</f>
        <v>3500</v>
      </c>
    </row>
    <row r="32" spans="1:7" ht="15.75" customHeight="1" thickBot="1">
      <c r="A32" s="334"/>
      <c r="B32" s="61">
        <v>3</v>
      </c>
      <c r="C32" s="69"/>
      <c r="D32" s="330" t="s">
        <v>9</v>
      </c>
      <c r="E32" s="330"/>
      <c r="F32" s="71">
        <v>21</v>
      </c>
      <c r="G32" s="39">
        <f>'BVC 2016 analitic'!N159</f>
        <v>0</v>
      </c>
    </row>
    <row r="33" spans="1:7" ht="15.75" customHeight="1" thickBot="1">
      <c r="A33" s="68" t="s">
        <v>18</v>
      </c>
      <c r="B33" s="61"/>
      <c r="C33" s="69"/>
      <c r="D33" s="330" t="s">
        <v>10</v>
      </c>
      <c r="E33" s="330"/>
      <c r="F33" s="71">
        <v>22</v>
      </c>
      <c r="G33" s="39">
        <f>'BVC 2016 analitic'!N160</f>
        <v>159500</v>
      </c>
    </row>
    <row r="34" spans="1:7" ht="15.75" customHeight="1" thickBot="1">
      <c r="A34" s="68" t="s">
        <v>19</v>
      </c>
      <c r="B34" s="61"/>
      <c r="C34" s="69"/>
      <c r="D34" s="330" t="s">
        <v>109</v>
      </c>
      <c r="E34" s="330"/>
      <c r="F34" s="71">
        <v>23</v>
      </c>
      <c r="G34" s="39">
        <f>'BVC 2016 analitic'!N163</f>
        <v>27860.3</v>
      </c>
    </row>
    <row r="35" spans="1:7" s="29" customFormat="1" ht="24.75" customHeight="1" thickBot="1">
      <c r="A35" s="68" t="s">
        <v>20</v>
      </c>
      <c r="B35" s="61"/>
      <c r="C35" s="69"/>
      <c r="D35" s="330" t="s">
        <v>110</v>
      </c>
      <c r="E35" s="330"/>
      <c r="F35" s="71">
        <v>24</v>
      </c>
      <c r="G35" s="39">
        <f>G33-G34</f>
        <v>131639.7</v>
      </c>
    </row>
    <row r="36" spans="1:7" ht="15.75" customHeight="1" thickBot="1">
      <c r="A36" s="334"/>
      <c r="B36" s="61">
        <v>1</v>
      </c>
      <c r="C36" s="69"/>
      <c r="D36" s="330" t="s">
        <v>54</v>
      </c>
      <c r="E36" s="330"/>
      <c r="F36" s="71">
        <v>25</v>
      </c>
      <c r="G36" s="39"/>
    </row>
    <row r="37" spans="1:7" ht="27.75" customHeight="1" thickBot="1">
      <c r="A37" s="334"/>
      <c r="B37" s="61">
        <v>2</v>
      </c>
      <c r="C37" s="69"/>
      <c r="D37" s="330" t="s">
        <v>55</v>
      </c>
      <c r="E37" s="330"/>
      <c r="F37" s="71">
        <v>26</v>
      </c>
      <c r="G37" s="39"/>
    </row>
    <row r="38" spans="1:7" ht="15.75" customHeight="1" thickBot="1">
      <c r="A38" s="334"/>
      <c r="B38" s="61">
        <v>3</v>
      </c>
      <c r="C38" s="69"/>
      <c r="D38" s="330" t="s">
        <v>56</v>
      </c>
      <c r="E38" s="330"/>
      <c r="F38" s="71">
        <v>27</v>
      </c>
      <c r="G38" s="39"/>
    </row>
    <row r="39" spans="1:7" ht="64.5" customHeight="1" thickBot="1">
      <c r="A39" s="334"/>
      <c r="B39" s="61">
        <v>4</v>
      </c>
      <c r="C39" s="69"/>
      <c r="D39" s="338" t="s">
        <v>313</v>
      </c>
      <c r="E39" s="339"/>
      <c r="F39" s="71">
        <v>28</v>
      </c>
      <c r="G39" s="39"/>
    </row>
    <row r="40" spans="1:7" ht="20.25" customHeight="1" thickBot="1">
      <c r="A40" s="334"/>
      <c r="B40" s="61">
        <v>5</v>
      </c>
      <c r="C40" s="69"/>
      <c r="D40" s="330" t="s">
        <v>58</v>
      </c>
      <c r="E40" s="330"/>
      <c r="F40" s="71">
        <v>29</v>
      </c>
      <c r="G40" s="39"/>
    </row>
    <row r="41" spans="1:7" ht="27.75" customHeight="1" thickBot="1">
      <c r="A41" s="334"/>
      <c r="B41" s="61">
        <v>6</v>
      </c>
      <c r="C41" s="69"/>
      <c r="D41" s="337" t="s">
        <v>344</v>
      </c>
      <c r="E41" s="337"/>
      <c r="F41" s="71">
        <v>30</v>
      </c>
      <c r="G41" s="39">
        <f>G35</f>
        <v>131639.7</v>
      </c>
    </row>
    <row r="42" spans="1:7" ht="56.25" customHeight="1" thickBot="1">
      <c r="A42" s="334"/>
      <c r="B42" s="61">
        <v>7</v>
      </c>
      <c r="C42" s="69"/>
      <c r="D42" s="330" t="s">
        <v>59</v>
      </c>
      <c r="E42" s="330"/>
      <c r="F42" s="71">
        <v>31</v>
      </c>
      <c r="G42" s="39">
        <f>'BVC 2016 SINTETIC'!H42</f>
        <v>14626.6</v>
      </c>
    </row>
    <row r="43" spans="1:7" ht="66.75" customHeight="1" thickBot="1">
      <c r="A43" s="334"/>
      <c r="B43" s="61">
        <v>8</v>
      </c>
      <c r="C43" s="69"/>
      <c r="D43" s="330" t="s">
        <v>111</v>
      </c>
      <c r="E43" s="330"/>
      <c r="F43" s="71">
        <v>32</v>
      </c>
      <c r="G43" s="39">
        <f>'BVC 2016 SINTETIC'!H43</f>
        <v>73133.2</v>
      </c>
    </row>
    <row r="44" spans="1:7" ht="18.75" customHeight="1" thickBot="1">
      <c r="A44" s="334"/>
      <c r="B44" s="61"/>
      <c r="C44" s="69" t="s">
        <v>26</v>
      </c>
      <c r="D44" s="330" t="s">
        <v>301</v>
      </c>
      <c r="E44" s="330"/>
      <c r="F44" s="71">
        <v>33</v>
      </c>
      <c r="G44" s="39"/>
    </row>
    <row r="45" spans="1:7" ht="17.25" customHeight="1" thickBot="1">
      <c r="A45" s="334"/>
      <c r="B45" s="61"/>
      <c r="C45" s="69" t="s">
        <v>27</v>
      </c>
      <c r="D45" s="330" t="s">
        <v>302</v>
      </c>
      <c r="E45" s="330"/>
      <c r="F45" s="71" t="s">
        <v>343</v>
      </c>
      <c r="G45" s="39"/>
    </row>
    <row r="46" spans="1:7" ht="19.5" customHeight="1" thickBot="1">
      <c r="A46" s="334"/>
      <c r="B46" s="61"/>
      <c r="C46" s="69" t="s">
        <v>29</v>
      </c>
      <c r="D46" s="330" t="s">
        <v>303</v>
      </c>
      <c r="E46" s="330"/>
      <c r="F46" s="71">
        <v>34</v>
      </c>
      <c r="G46" s="39"/>
    </row>
    <row r="47" spans="1:7" ht="42" customHeight="1" thickBot="1">
      <c r="A47" s="334"/>
      <c r="B47" s="61">
        <v>9</v>
      </c>
      <c r="C47" s="69"/>
      <c r="D47" s="337" t="s">
        <v>345</v>
      </c>
      <c r="E47" s="337"/>
      <c r="F47" s="71">
        <v>35</v>
      </c>
      <c r="G47" s="39">
        <f>'BVC 2016 SINTETIC'!H47</f>
        <v>58506.500000000015</v>
      </c>
    </row>
    <row r="48" spans="1:7" ht="20.25" customHeight="1" thickBot="1">
      <c r="A48" s="68" t="s">
        <v>21</v>
      </c>
      <c r="B48" s="61"/>
      <c r="C48" s="69"/>
      <c r="D48" s="330" t="s">
        <v>11</v>
      </c>
      <c r="E48" s="330"/>
      <c r="F48" s="71">
        <v>36</v>
      </c>
      <c r="G48" s="39"/>
    </row>
    <row r="49" spans="1:7" ht="29.25" customHeight="1" thickBot="1">
      <c r="A49" s="68" t="s">
        <v>22</v>
      </c>
      <c r="B49" s="61"/>
      <c r="C49" s="69"/>
      <c r="D49" s="330" t="s">
        <v>128</v>
      </c>
      <c r="E49" s="330"/>
      <c r="F49" s="71">
        <v>37</v>
      </c>
      <c r="G49" s="39"/>
    </row>
    <row r="50" spans="1:7" ht="15.75" customHeight="1" thickBot="1">
      <c r="A50" s="68"/>
      <c r="B50" s="61"/>
      <c r="C50" s="69" t="s">
        <v>26</v>
      </c>
      <c r="D50" s="330" t="s">
        <v>36</v>
      </c>
      <c r="E50" s="330"/>
      <c r="F50" s="71">
        <v>38</v>
      </c>
      <c r="G50" s="39"/>
    </row>
    <row r="51" spans="1:7" ht="15.75" customHeight="1" thickBot="1">
      <c r="A51" s="68"/>
      <c r="B51" s="61"/>
      <c r="C51" s="69" t="s">
        <v>27</v>
      </c>
      <c r="D51" s="330" t="s">
        <v>129</v>
      </c>
      <c r="E51" s="330"/>
      <c r="F51" s="71">
        <v>39</v>
      </c>
      <c r="G51" s="39"/>
    </row>
    <row r="52" spans="1:7" ht="15.75" customHeight="1" thickBot="1">
      <c r="A52" s="68"/>
      <c r="B52" s="61"/>
      <c r="C52" s="69" t="s">
        <v>29</v>
      </c>
      <c r="D52" s="330" t="s">
        <v>130</v>
      </c>
      <c r="E52" s="330"/>
      <c r="F52" s="71">
        <v>40</v>
      </c>
      <c r="G52" s="39"/>
    </row>
    <row r="53" spans="1:7" ht="15.75" customHeight="1" thickBot="1">
      <c r="A53" s="68"/>
      <c r="B53" s="61"/>
      <c r="C53" s="69" t="s">
        <v>31</v>
      </c>
      <c r="D53" s="330" t="s">
        <v>44</v>
      </c>
      <c r="E53" s="330"/>
      <c r="F53" s="71">
        <v>41</v>
      </c>
      <c r="G53" s="39"/>
    </row>
    <row r="54" spans="1:7" ht="15.75" customHeight="1" thickBot="1">
      <c r="A54" s="68"/>
      <c r="B54" s="61"/>
      <c r="C54" s="69" t="s">
        <v>32</v>
      </c>
      <c r="D54" s="330" t="s">
        <v>45</v>
      </c>
      <c r="E54" s="330"/>
      <c r="F54" s="71">
        <v>42</v>
      </c>
      <c r="G54" s="39"/>
    </row>
    <row r="55" spans="1:7" ht="18.75" customHeight="1" thickBot="1">
      <c r="A55" s="68" t="s">
        <v>23</v>
      </c>
      <c r="B55" s="61"/>
      <c r="C55" s="69"/>
      <c r="D55" s="330" t="s">
        <v>12</v>
      </c>
      <c r="E55" s="330"/>
      <c r="F55" s="71">
        <v>43</v>
      </c>
      <c r="G55" s="39">
        <f>'Anexa 4'!G11</f>
        <v>238506.5</v>
      </c>
    </row>
    <row r="56" spans="1:7" ht="15.75" customHeight="1" thickBot="1">
      <c r="A56" s="68"/>
      <c r="B56" s="61">
        <v>1</v>
      </c>
      <c r="C56" s="69"/>
      <c r="D56" s="330" t="s">
        <v>13</v>
      </c>
      <c r="E56" s="330"/>
      <c r="F56" s="71">
        <v>44</v>
      </c>
      <c r="G56" s="39">
        <f>'Anexa 4'!G15+'Anexa 4'!G16</f>
        <v>45000</v>
      </c>
    </row>
    <row r="57" spans="1:7" ht="26.25" customHeight="1" thickBot="1">
      <c r="A57" s="68"/>
      <c r="B57" s="61"/>
      <c r="C57" s="69"/>
      <c r="D57" s="70"/>
      <c r="E57" s="70" t="s">
        <v>304</v>
      </c>
      <c r="F57" s="71">
        <v>45</v>
      </c>
      <c r="G57" s="39"/>
    </row>
    <row r="58" spans="1:7" ht="15.75" customHeight="1" thickBot="1">
      <c r="A58" s="68" t="s">
        <v>24</v>
      </c>
      <c r="B58" s="61"/>
      <c r="C58" s="69"/>
      <c r="D58" s="330" t="s">
        <v>112</v>
      </c>
      <c r="E58" s="330"/>
      <c r="F58" s="71">
        <v>46</v>
      </c>
      <c r="G58" s="39">
        <f>'Anexa 4'!G24</f>
        <v>238506.5</v>
      </c>
    </row>
    <row r="59" spans="1:7" ht="17.25" customHeight="1" thickBot="1">
      <c r="A59" s="68" t="s">
        <v>60</v>
      </c>
      <c r="B59" s="60"/>
      <c r="C59" s="69"/>
      <c r="D59" s="330" t="s">
        <v>14</v>
      </c>
      <c r="E59" s="330"/>
      <c r="F59" s="71">
        <v>47</v>
      </c>
      <c r="G59" s="40"/>
    </row>
    <row r="60" spans="1:7" ht="18.75" customHeight="1" thickBot="1">
      <c r="A60" s="334"/>
      <c r="B60" s="61">
        <v>1</v>
      </c>
      <c r="C60" s="69"/>
      <c r="D60" s="330" t="s">
        <v>101</v>
      </c>
      <c r="E60" s="330"/>
      <c r="F60" s="71">
        <v>48</v>
      </c>
      <c r="G60" s="40">
        <f>'BVC 2016 analitic'!N169</f>
        <v>19670</v>
      </c>
    </row>
    <row r="61" spans="1:7" ht="15.75" customHeight="1" thickBot="1">
      <c r="A61" s="334"/>
      <c r="B61" s="61">
        <v>2</v>
      </c>
      <c r="C61" s="69"/>
      <c r="D61" s="330" t="s">
        <v>332</v>
      </c>
      <c r="E61" s="330"/>
      <c r="F61" s="71">
        <v>49</v>
      </c>
      <c r="G61" s="40">
        <f>'BVC 2016 analitic'!N170</f>
        <v>22235</v>
      </c>
    </row>
    <row r="62" spans="1:7" ht="27" customHeight="1" thickBot="1">
      <c r="A62" s="334"/>
      <c r="B62" s="61">
        <v>3</v>
      </c>
      <c r="C62" s="69"/>
      <c r="D62" s="335" t="s">
        <v>348</v>
      </c>
      <c r="E62" s="336"/>
      <c r="F62" s="71">
        <v>50</v>
      </c>
      <c r="G62" s="40">
        <f>'BVC 2016 analitic'!N174</f>
        <v>2466.1873172925566</v>
      </c>
    </row>
    <row r="63" spans="1:7" ht="38.25" customHeight="1" thickBot="1">
      <c r="A63" s="334"/>
      <c r="B63" s="61">
        <v>4</v>
      </c>
      <c r="C63" s="69"/>
      <c r="D63" s="335" t="s">
        <v>305</v>
      </c>
      <c r="E63" s="335"/>
      <c r="F63" s="71">
        <v>51</v>
      </c>
      <c r="G63" s="40">
        <f>'BVC 2016 analitic'!N173</f>
        <v>2246.833070984184</v>
      </c>
    </row>
    <row r="64" spans="1:7" ht="33" customHeight="1" thickBot="1">
      <c r="A64" s="334"/>
      <c r="B64" s="61">
        <v>5</v>
      </c>
      <c r="C64" s="69"/>
      <c r="D64" s="335" t="s">
        <v>306</v>
      </c>
      <c r="E64" s="335"/>
      <c r="F64" s="71">
        <v>52</v>
      </c>
      <c r="G64" s="40">
        <v>82716.43804812233</v>
      </c>
    </row>
    <row r="65" spans="1:7" ht="30" customHeight="1" thickBot="1">
      <c r="A65" s="334"/>
      <c r="B65" s="61">
        <v>6</v>
      </c>
      <c r="C65" s="69"/>
      <c r="D65" s="335" t="s">
        <v>310</v>
      </c>
      <c r="E65" s="335"/>
      <c r="F65" s="71">
        <v>53</v>
      </c>
      <c r="G65" s="40">
        <f>'BVC 2016 analitic'!N176</f>
        <v>420.95794917922194</v>
      </c>
    </row>
    <row r="66" spans="1:7" ht="27.75" customHeight="1" thickBot="1">
      <c r="A66" s="334"/>
      <c r="B66" s="61">
        <v>7</v>
      </c>
      <c r="C66" s="69"/>
      <c r="D66" s="330" t="s">
        <v>307</v>
      </c>
      <c r="E66" s="330"/>
      <c r="F66" s="71">
        <v>54</v>
      </c>
      <c r="G66" s="40">
        <f>G18/G12*1000</f>
        <v>913.4328358208955</v>
      </c>
    </row>
    <row r="67" spans="1:7" ht="15.75" customHeight="1" thickBot="1">
      <c r="A67" s="334"/>
      <c r="B67" s="61">
        <v>8</v>
      </c>
      <c r="C67" s="69"/>
      <c r="D67" s="330" t="s">
        <v>113</v>
      </c>
      <c r="E67" s="330"/>
      <c r="F67" s="71">
        <v>55</v>
      </c>
      <c r="G67" s="40">
        <f>'BVC 2016 analitic'!N182</f>
        <v>0</v>
      </c>
    </row>
    <row r="68" spans="1:7" ht="15.75" customHeight="1" thickBot="1">
      <c r="A68" s="334"/>
      <c r="B68" s="61">
        <v>9</v>
      </c>
      <c r="C68" s="69"/>
      <c r="D68" s="330" t="s">
        <v>114</v>
      </c>
      <c r="E68" s="330"/>
      <c r="F68" s="71">
        <v>56</v>
      </c>
      <c r="G68" s="40">
        <f>'BVC 2016 analitic'!N183</f>
        <v>23000</v>
      </c>
    </row>
    <row r="69" spans="1:7" ht="15.75" customHeight="1">
      <c r="A69" s="22"/>
      <c r="B69" s="23"/>
      <c r="C69" s="24"/>
      <c r="D69" s="75"/>
      <c r="E69" s="75"/>
      <c r="F69" s="25"/>
      <c r="G69" s="26"/>
    </row>
    <row r="70" spans="1:7" s="46" customFormat="1" ht="15.75" customHeight="1">
      <c r="A70" s="328"/>
      <c r="B70" s="331"/>
      <c r="C70" s="331"/>
      <c r="D70" s="331"/>
      <c r="E70" s="331"/>
      <c r="F70" s="331"/>
      <c r="G70" s="331"/>
    </row>
    <row r="71" spans="1:7" s="46" customFormat="1" ht="15.75" customHeight="1">
      <c r="A71" s="332"/>
      <c r="B71" s="333"/>
      <c r="C71" s="333"/>
      <c r="D71" s="333"/>
      <c r="E71" s="333"/>
      <c r="F71" s="333"/>
      <c r="G71" s="333"/>
    </row>
    <row r="72" spans="1:7" ht="47.25" customHeight="1">
      <c r="A72" s="23"/>
      <c r="B72" s="23"/>
      <c r="D72" s="23"/>
      <c r="E72" s="325"/>
      <c r="F72" s="325"/>
      <c r="G72" s="41"/>
    </row>
    <row r="73" spans="1:7" ht="12.75">
      <c r="A73" s="23"/>
      <c r="B73" s="23"/>
      <c r="D73" s="23"/>
      <c r="E73" s="326"/>
      <c r="F73" s="327"/>
      <c r="G73" s="327"/>
    </row>
    <row r="74" spans="1:7" ht="12.75">
      <c r="A74" s="23"/>
      <c r="B74" s="23"/>
      <c r="D74" s="23"/>
      <c r="E74" s="326"/>
      <c r="F74" s="327"/>
      <c r="G74" s="327"/>
    </row>
    <row r="75" spans="1:7" ht="12.75">
      <c r="A75" s="328"/>
      <c r="B75" s="328"/>
      <c r="C75" s="77"/>
      <c r="D75" s="77"/>
      <c r="E75" s="328"/>
      <c r="F75" s="329"/>
      <c r="G75" s="329"/>
    </row>
    <row r="76" spans="1:7" ht="12.75">
      <c r="A76" s="23"/>
      <c r="B76" s="23"/>
      <c r="D76" s="23"/>
      <c r="E76" s="28"/>
      <c r="F76" s="25"/>
      <c r="G76" s="26"/>
    </row>
    <row r="77" spans="1:7" ht="12.75">
      <c r="A77" s="23"/>
      <c r="B77" s="23"/>
      <c r="D77" s="23"/>
      <c r="E77" s="28"/>
      <c r="F77" s="25"/>
      <c r="G77" s="26"/>
    </row>
    <row r="78" spans="1:7" ht="12.75">
      <c r="A78" s="23"/>
      <c r="B78" s="23"/>
      <c r="D78" s="23"/>
      <c r="E78" s="28"/>
      <c r="F78" s="25"/>
      <c r="G78" s="26"/>
    </row>
    <row r="79" spans="1:7" ht="12.75">
      <c r="A79" s="23"/>
      <c r="B79" s="23"/>
      <c r="D79" s="23"/>
      <c r="E79" s="28"/>
      <c r="F79" s="25"/>
      <c r="G79" s="26"/>
    </row>
    <row r="80" spans="1:7" ht="12.75">
      <c r="A80" s="23"/>
      <c r="B80" s="23"/>
      <c r="D80" s="23"/>
      <c r="E80" s="28"/>
      <c r="F80" s="25"/>
      <c r="G80" s="26"/>
    </row>
    <row r="81" spans="1:7" ht="12.75">
      <c r="A81" s="23"/>
      <c r="B81" s="23"/>
      <c r="D81" s="23"/>
      <c r="E81" s="28"/>
      <c r="F81" s="25"/>
      <c r="G81" s="26"/>
    </row>
    <row r="82" spans="1:7" ht="12.75">
      <c r="A82" s="23"/>
      <c r="B82" s="23"/>
      <c r="D82" s="23"/>
      <c r="E82" s="28"/>
      <c r="F82" s="25"/>
      <c r="G82" s="26"/>
    </row>
    <row r="83" spans="1:7" ht="12.75">
      <c r="A83" s="23"/>
      <c r="B83" s="23"/>
      <c r="D83" s="23"/>
      <c r="E83" s="28"/>
      <c r="F83" s="25"/>
      <c r="G83" s="26"/>
    </row>
    <row r="84" spans="1:7" ht="12.75">
      <c r="A84" s="23"/>
      <c r="B84" s="23"/>
      <c r="D84" s="23"/>
      <c r="E84" s="28"/>
      <c r="F84" s="25"/>
      <c r="G84" s="26"/>
    </row>
    <row r="85" spans="1:7" ht="12.75">
      <c r="A85" s="23"/>
      <c r="B85" s="23"/>
      <c r="D85" s="23"/>
      <c r="E85" s="28"/>
      <c r="F85" s="25"/>
      <c r="G85" s="26"/>
    </row>
    <row r="86" spans="1:7" ht="12.75">
      <c r="A86" s="23"/>
      <c r="B86" s="23"/>
      <c r="D86" s="23"/>
      <c r="E86" s="28"/>
      <c r="F86" s="25"/>
      <c r="G86" s="26"/>
    </row>
    <row r="87" spans="1:7" ht="12.75">
      <c r="A87" s="23"/>
      <c r="B87" s="23"/>
      <c r="D87" s="23"/>
      <c r="E87" s="28"/>
      <c r="F87" s="25"/>
      <c r="G87" s="26"/>
    </row>
    <row r="88" spans="1:7" ht="12.75">
      <c r="A88" s="23"/>
      <c r="B88" s="23"/>
      <c r="D88" s="23"/>
      <c r="E88" s="28"/>
      <c r="F88" s="25"/>
      <c r="G88" s="26"/>
    </row>
    <row r="89" spans="1:7" ht="12.75">
      <c r="A89" s="23"/>
      <c r="B89" s="23"/>
      <c r="D89" s="23"/>
      <c r="E89" s="28"/>
      <c r="F89" s="25"/>
      <c r="G89" s="26"/>
    </row>
    <row r="90" spans="1:7" ht="12.75">
      <c r="A90" s="23"/>
      <c r="B90" s="23"/>
      <c r="D90" s="23"/>
      <c r="E90" s="28"/>
      <c r="F90" s="25"/>
      <c r="G90" s="26"/>
    </row>
    <row r="91" spans="1:7" ht="12.75">
      <c r="A91" s="23"/>
      <c r="B91" s="23"/>
      <c r="D91" s="23"/>
      <c r="E91" s="28"/>
      <c r="F91" s="25"/>
      <c r="G91" s="26"/>
    </row>
    <row r="92" spans="1:7" ht="12.75">
      <c r="A92" s="23"/>
      <c r="B92" s="23"/>
      <c r="D92" s="23"/>
      <c r="E92" s="28"/>
      <c r="F92" s="25"/>
      <c r="G92" s="26"/>
    </row>
    <row r="93" spans="1:7" ht="12.75">
      <c r="A93" s="23"/>
      <c r="B93" s="23"/>
      <c r="D93" s="23"/>
      <c r="E93" s="28"/>
      <c r="F93" s="25"/>
      <c r="G93" s="26"/>
    </row>
    <row r="94" spans="1:7" ht="12.75">
      <c r="A94" s="23"/>
      <c r="B94" s="23"/>
      <c r="D94" s="23"/>
      <c r="E94" s="28"/>
      <c r="F94" s="25"/>
      <c r="G94" s="26"/>
    </row>
    <row r="95" spans="1:7" ht="12.75">
      <c r="A95" s="23"/>
      <c r="B95" s="23"/>
      <c r="D95" s="23"/>
      <c r="E95" s="28"/>
      <c r="F95" s="25"/>
      <c r="G95" s="26"/>
    </row>
    <row r="96" spans="1:7" ht="12.75">
      <c r="A96" s="23"/>
      <c r="B96" s="23"/>
      <c r="D96" s="23"/>
      <c r="E96" s="28"/>
      <c r="F96" s="25"/>
      <c r="G96" s="26"/>
    </row>
    <row r="97" spans="1:7" ht="12.75">
      <c r="A97" s="23"/>
      <c r="B97" s="23"/>
      <c r="D97" s="23"/>
      <c r="E97" s="28"/>
      <c r="F97" s="25"/>
      <c r="G97" s="26"/>
    </row>
    <row r="98" spans="1:7" ht="12.75">
      <c r="A98" s="23"/>
      <c r="B98" s="23"/>
      <c r="D98" s="23"/>
      <c r="E98" s="28"/>
      <c r="F98" s="25"/>
      <c r="G98" s="26"/>
    </row>
    <row r="99" spans="1:7" ht="12.75">
      <c r="A99" s="23"/>
      <c r="B99" s="23"/>
      <c r="D99" s="23"/>
      <c r="E99" s="28"/>
      <c r="F99" s="25"/>
      <c r="G99" s="26"/>
    </row>
    <row r="100" spans="1:7" ht="12.75">
      <c r="A100" s="23"/>
      <c r="B100" s="23"/>
      <c r="D100" s="23"/>
      <c r="E100" s="28"/>
      <c r="F100" s="25"/>
      <c r="G100" s="26"/>
    </row>
    <row r="101" spans="1:7" ht="12.75">
      <c r="A101" s="23"/>
      <c r="B101" s="23"/>
      <c r="D101" s="23"/>
      <c r="E101" s="28"/>
      <c r="F101" s="25"/>
      <c r="G101" s="26"/>
    </row>
    <row r="102" spans="1:7" ht="12.75">
      <c r="A102" s="23"/>
      <c r="B102" s="23"/>
      <c r="D102" s="23"/>
      <c r="E102" s="28"/>
      <c r="F102" s="25"/>
      <c r="G102" s="26"/>
    </row>
    <row r="103" spans="1:7" ht="12.75">
      <c r="A103" s="23"/>
      <c r="B103" s="23"/>
      <c r="D103" s="23"/>
      <c r="E103" s="28"/>
      <c r="F103" s="25"/>
      <c r="G103" s="26"/>
    </row>
    <row r="104" spans="1:7" ht="12.75">
      <c r="A104" s="23"/>
      <c r="B104" s="23"/>
      <c r="D104" s="23"/>
      <c r="E104" s="28"/>
      <c r="F104" s="25"/>
      <c r="G104" s="26"/>
    </row>
    <row r="105" spans="1:7" ht="12.75">
      <c r="A105" s="23"/>
      <c r="B105" s="23"/>
      <c r="D105" s="23"/>
      <c r="E105" s="28"/>
      <c r="F105" s="25"/>
      <c r="G105" s="26"/>
    </row>
    <row r="106" spans="1:7" ht="12.75">
      <c r="A106" s="23"/>
      <c r="B106" s="23"/>
      <c r="D106" s="23"/>
      <c r="E106" s="28"/>
      <c r="F106" s="25"/>
      <c r="G106" s="26"/>
    </row>
    <row r="107" spans="1:7" ht="12.75">
      <c r="A107" s="23"/>
      <c r="B107" s="23"/>
      <c r="D107" s="23"/>
      <c r="E107" s="28"/>
      <c r="F107" s="25"/>
      <c r="G107" s="26"/>
    </row>
    <row r="108" spans="1:7" ht="12.75">
      <c r="A108" s="23"/>
      <c r="B108" s="23"/>
      <c r="D108" s="23"/>
      <c r="E108" s="28"/>
      <c r="F108" s="25"/>
      <c r="G108" s="26"/>
    </row>
    <row r="109" spans="1:7" ht="12.75">
      <c r="A109" s="23"/>
      <c r="B109" s="23"/>
      <c r="D109" s="23"/>
      <c r="E109" s="28"/>
      <c r="F109" s="25"/>
      <c r="G109" s="26"/>
    </row>
    <row r="110" spans="1:7" ht="12.75">
      <c r="A110" s="23"/>
      <c r="B110" s="23"/>
      <c r="D110" s="23"/>
      <c r="E110" s="28"/>
      <c r="F110" s="25"/>
      <c r="G110" s="26"/>
    </row>
    <row r="111" spans="1:7" ht="12.75">
      <c r="A111" s="23"/>
      <c r="B111" s="23"/>
      <c r="D111" s="23"/>
      <c r="E111" s="28"/>
      <c r="F111" s="25"/>
      <c r="G111" s="26"/>
    </row>
    <row r="112" spans="1:7" ht="12.75">
      <c r="A112" s="23"/>
      <c r="B112" s="23"/>
      <c r="D112" s="23"/>
      <c r="E112" s="28"/>
      <c r="F112" s="25"/>
      <c r="G112" s="26"/>
    </row>
    <row r="113" spans="1:7" ht="12.75">
      <c r="A113" s="23"/>
      <c r="B113" s="23"/>
      <c r="D113" s="23"/>
      <c r="E113" s="28"/>
      <c r="F113" s="25"/>
      <c r="G113" s="26"/>
    </row>
    <row r="114" spans="1:7" ht="12.75">
      <c r="A114" s="23"/>
      <c r="B114" s="23"/>
      <c r="D114" s="23"/>
      <c r="E114" s="28"/>
      <c r="F114" s="25"/>
      <c r="G114" s="26"/>
    </row>
    <row r="115" spans="1:7" ht="12.75">
      <c r="A115" s="23"/>
      <c r="B115" s="23"/>
      <c r="D115" s="23"/>
      <c r="E115" s="28"/>
      <c r="F115" s="25"/>
      <c r="G115" s="26"/>
    </row>
    <row r="116" spans="1:7" ht="12.75">
      <c r="A116" s="23"/>
      <c r="B116" s="23"/>
      <c r="D116" s="23"/>
      <c r="E116" s="28"/>
      <c r="F116" s="25"/>
      <c r="G116" s="26"/>
    </row>
    <row r="117" spans="1:7" ht="12.75">
      <c r="A117" s="23"/>
      <c r="B117" s="23"/>
      <c r="D117" s="23"/>
      <c r="E117" s="28"/>
      <c r="F117" s="25"/>
      <c r="G117" s="26"/>
    </row>
    <row r="118" spans="1:7" ht="12.75">
      <c r="A118" s="23"/>
      <c r="B118" s="23"/>
      <c r="D118" s="23"/>
      <c r="E118" s="28"/>
      <c r="F118" s="25"/>
      <c r="G118" s="26"/>
    </row>
    <row r="119" spans="1:7" ht="12.75">
      <c r="A119" s="23"/>
      <c r="B119" s="23"/>
      <c r="D119" s="23"/>
      <c r="E119" s="28"/>
      <c r="F119" s="25"/>
      <c r="G119" s="26"/>
    </row>
    <row r="120" spans="1:7" ht="12.75">
      <c r="A120" s="23"/>
      <c r="B120" s="23"/>
      <c r="D120" s="23"/>
      <c r="E120" s="28"/>
      <c r="F120" s="25"/>
      <c r="G120" s="26"/>
    </row>
    <row r="121" spans="1:7" ht="12.75">
      <c r="A121" s="23"/>
      <c r="B121" s="23"/>
      <c r="D121" s="23"/>
      <c r="E121" s="28"/>
      <c r="F121" s="25"/>
      <c r="G121" s="26"/>
    </row>
    <row r="122" spans="1:7" ht="12.75">
      <c r="A122" s="23"/>
      <c r="B122" s="23"/>
      <c r="D122" s="23"/>
      <c r="E122" s="28"/>
      <c r="F122" s="25"/>
      <c r="G122" s="26"/>
    </row>
    <row r="123" spans="1:7" ht="12.75">
      <c r="A123" s="23"/>
      <c r="B123" s="23"/>
      <c r="D123" s="23"/>
      <c r="E123" s="28"/>
      <c r="F123" s="25"/>
      <c r="G123" s="26"/>
    </row>
    <row r="124" spans="1:7" ht="12.75">
      <c r="A124" s="23"/>
      <c r="B124" s="23"/>
      <c r="D124" s="23"/>
      <c r="E124" s="28"/>
      <c r="F124" s="25"/>
      <c r="G124" s="26"/>
    </row>
    <row r="125" spans="1:7" ht="12.75">
      <c r="A125" s="23"/>
      <c r="B125" s="23"/>
      <c r="D125" s="23"/>
      <c r="E125" s="28"/>
      <c r="F125" s="25"/>
      <c r="G125" s="26"/>
    </row>
    <row r="126" spans="1:7" ht="12.75">
      <c r="A126" s="23"/>
      <c r="B126" s="23"/>
      <c r="D126" s="23"/>
      <c r="E126" s="28"/>
      <c r="F126" s="25"/>
      <c r="G126" s="26"/>
    </row>
    <row r="127" spans="1:7" ht="12.75">
      <c r="A127" s="23"/>
      <c r="B127" s="23"/>
      <c r="D127" s="23"/>
      <c r="E127" s="28"/>
      <c r="F127" s="25"/>
      <c r="G127" s="26"/>
    </row>
    <row r="128" spans="1:7" ht="12.75">
      <c r="A128" s="23"/>
      <c r="B128" s="23"/>
      <c r="D128" s="23"/>
      <c r="E128" s="28"/>
      <c r="F128" s="25"/>
      <c r="G128" s="26"/>
    </row>
    <row r="129" spans="1:7" ht="12.75">
      <c r="A129" s="23"/>
      <c r="B129" s="23"/>
      <c r="D129" s="23"/>
      <c r="E129" s="28"/>
      <c r="F129" s="25"/>
      <c r="G129" s="26"/>
    </row>
    <row r="130" spans="1:7" ht="12.75">
      <c r="A130" s="23"/>
      <c r="B130" s="23"/>
      <c r="D130" s="23"/>
      <c r="E130" s="28"/>
      <c r="F130" s="25"/>
      <c r="G130" s="26"/>
    </row>
    <row r="131" spans="1:7" ht="12.75">
      <c r="A131" s="23"/>
      <c r="B131" s="23"/>
      <c r="D131" s="23"/>
      <c r="E131" s="28"/>
      <c r="F131" s="25"/>
      <c r="G131" s="26"/>
    </row>
    <row r="132" spans="1:7" ht="12.75">
      <c r="A132" s="23"/>
      <c r="B132" s="23"/>
      <c r="D132" s="23"/>
      <c r="E132" s="28"/>
      <c r="F132" s="25"/>
      <c r="G132" s="26"/>
    </row>
    <row r="133" spans="1:7" ht="12.75">
      <c r="A133" s="23"/>
      <c r="B133" s="23"/>
      <c r="D133" s="23"/>
      <c r="E133" s="28"/>
      <c r="F133" s="25"/>
      <c r="G133" s="26"/>
    </row>
    <row r="134" spans="1:7" ht="12.75">
      <c r="A134" s="23"/>
      <c r="B134" s="23"/>
      <c r="D134" s="23"/>
      <c r="E134" s="28"/>
      <c r="F134" s="25"/>
      <c r="G134" s="26"/>
    </row>
    <row r="135" spans="1:7" ht="12.75">
      <c r="A135" s="23"/>
      <c r="B135" s="23"/>
      <c r="D135" s="23"/>
      <c r="E135" s="28"/>
      <c r="F135" s="25"/>
      <c r="G135" s="26"/>
    </row>
    <row r="136" spans="1:7" ht="12.75">
      <c r="A136" s="23"/>
      <c r="B136" s="23"/>
      <c r="D136" s="23"/>
      <c r="E136" s="28"/>
      <c r="F136" s="25"/>
      <c r="G136" s="26"/>
    </row>
    <row r="137" spans="1:7" ht="12.75">
      <c r="A137" s="23"/>
      <c r="B137" s="23"/>
      <c r="D137" s="23"/>
      <c r="E137" s="28"/>
      <c r="F137" s="25"/>
      <c r="G137" s="26"/>
    </row>
    <row r="138" spans="1:7" ht="12.75">
      <c r="A138" s="23"/>
      <c r="B138" s="23"/>
      <c r="D138" s="23"/>
      <c r="E138" s="28"/>
      <c r="F138" s="25"/>
      <c r="G138" s="26"/>
    </row>
    <row r="139" spans="1:7" ht="12.75">
      <c r="A139" s="23"/>
      <c r="B139" s="23"/>
      <c r="D139" s="23"/>
      <c r="E139" s="28"/>
      <c r="F139" s="25"/>
      <c r="G139" s="26"/>
    </row>
    <row r="140" spans="1:7" ht="12.75">
      <c r="A140" s="23"/>
      <c r="B140" s="23"/>
      <c r="D140" s="23"/>
      <c r="E140" s="28"/>
      <c r="F140" s="25"/>
      <c r="G140" s="26"/>
    </row>
    <row r="141" spans="1:7" ht="12.75">
      <c r="A141" s="23"/>
      <c r="B141" s="23"/>
      <c r="D141" s="23"/>
      <c r="E141" s="28"/>
      <c r="F141" s="25"/>
      <c r="G141" s="26"/>
    </row>
    <row r="142" spans="1:7" ht="12.75">
      <c r="A142" s="23"/>
      <c r="B142" s="23"/>
      <c r="D142" s="23"/>
      <c r="E142" s="28"/>
      <c r="F142" s="25"/>
      <c r="G142" s="26"/>
    </row>
    <row r="143" spans="1:7" ht="12.75">
      <c r="A143" s="23"/>
      <c r="B143" s="23"/>
      <c r="D143" s="23"/>
      <c r="E143" s="28"/>
      <c r="F143" s="25"/>
      <c r="G143" s="26"/>
    </row>
    <row r="144" spans="1:7" ht="12.75">
      <c r="A144" s="23"/>
      <c r="B144" s="23"/>
      <c r="D144" s="23"/>
      <c r="E144" s="28"/>
      <c r="F144" s="25"/>
      <c r="G144" s="26"/>
    </row>
    <row r="145" spans="1:7" ht="12.75">
      <c r="A145" s="23"/>
      <c r="B145" s="23"/>
      <c r="D145" s="23"/>
      <c r="E145" s="28"/>
      <c r="F145" s="25"/>
      <c r="G145" s="26"/>
    </row>
    <row r="146" spans="1:7" ht="12.75">
      <c r="A146" s="23"/>
      <c r="B146" s="23"/>
      <c r="D146" s="23"/>
      <c r="E146" s="28"/>
      <c r="F146" s="25"/>
      <c r="G146" s="26"/>
    </row>
    <row r="147" spans="1:7" ht="12.75">
      <c r="A147" s="23"/>
      <c r="B147" s="23"/>
      <c r="D147" s="23"/>
      <c r="E147" s="28"/>
      <c r="F147" s="25"/>
      <c r="G147" s="26"/>
    </row>
    <row r="148" spans="1:7" ht="12.75">
      <c r="A148" s="23"/>
      <c r="B148" s="23"/>
      <c r="D148" s="23"/>
      <c r="E148" s="28"/>
      <c r="F148" s="25"/>
      <c r="G148" s="26"/>
    </row>
    <row r="149" spans="1:7" ht="12.75">
      <c r="A149" s="23"/>
      <c r="B149" s="23"/>
      <c r="D149" s="23"/>
      <c r="E149" s="28"/>
      <c r="F149" s="25"/>
      <c r="G149" s="26"/>
    </row>
    <row r="150" spans="1:7" ht="12.75">
      <c r="A150" s="23"/>
      <c r="B150" s="23"/>
      <c r="D150" s="23"/>
      <c r="E150" s="28"/>
      <c r="F150" s="25"/>
      <c r="G150" s="26"/>
    </row>
    <row r="151" spans="1:7" ht="12.75">
      <c r="A151" s="23"/>
      <c r="B151" s="23"/>
      <c r="D151" s="23"/>
      <c r="E151" s="28"/>
      <c r="F151" s="25"/>
      <c r="G151" s="26"/>
    </row>
    <row r="152" spans="1:7" ht="12.75">
      <c r="A152" s="23"/>
      <c r="B152" s="23"/>
      <c r="D152" s="23"/>
      <c r="E152" s="28"/>
      <c r="F152" s="25"/>
      <c r="G152" s="26"/>
    </row>
    <row r="153" spans="1:7" ht="12.75">
      <c r="A153" s="23"/>
      <c r="B153" s="23"/>
      <c r="D153" s="23"/>
      <c r="E153" s="28"/>
      <c r="F153" s="25"/>
      <c r="G153" s="26"/>
    </row>
    <row r="154" spans="1:7" ht="12.75">
      <c r="A154" s="23"/>
      <c r="B154" s="23"/>
      <c r="D154" s="23"/>
      <c r="E154" s="28"/>
      <c r="F154" s="25"/>
      <c r="G154" s="26"/>
    </row>
    <row r="155" spans="1:7" ht="12.75">
      <c r="A155" s="23"/>
      <c r="B155" s="23"/>
      <c r="D155" s="23"/>
      <c r="E155" s="28"/>
      <c r="F155" s="25"/>
      <c r="G155" s="26"/>
    </row>
    <row r="156" spans="1:7" ht="12.75">
      <c r="A156" s="23"/>
      <c r="B156" s="23"/>
      <c r="D156" s="23"/>
      <c r="E156" s="28"/>
      <c r="F156" s="25"/>
      <c r="G156" s="26"/>
    </row>
    <row r="157" spans="1:7" ht="12.75">
      <c r="A157" s="23"/>
      <c r="B157" s="23"/>
      <c r="D157" s="23"/>
      <c r="E157" s="28"/>
      <c r="F157" s="25"/>
      <c r="G157" s="26"/>
    </row>
    <row r="158" spans="1:7" ht="12.75">
      <c r="A158" s="23"/>
      <c r="B158" s="23"/>
      <c r="D158" s="23"/>
      <c r="E158" s="28"/>
      <c r="F158" s="25"/>
      <c r="G158" s="26"/>
    </row>
    <row r="159" spans="1:7" ht="12.75">
      <c r="A159" s="23"/>
      <c r="B159" s="23"/>
      <c r="D159" s="23"/>
      <c r="E159" s="28"/>
      <c r="F159" s="25"/>
      <c r="G159" s="26"/>
    </row>
    <row r="160" spans="1:7" ht="12.75">
      <c r="A160" s="23"/>
      <c r="B160" s="23"/>
      <c r="D160" s="23"/>
      <c r="E160" s="28"/>
      <c r="F160" s="25"/>
      <c r="G160" s="26"/>
    </row>
    <row r="161" spans="1:7" ht="12.75">
      <c r="A161" s="23"/>
      <c r="B161" s="23"/>
      <c r="D161" s="23"/>
      <c r="E161" s="28"/>
      <c r="F161" s="25"/>
      <c r="G161" s="26"/>
    </row>
    <row r="162" spans="1:7" ht="12.75">
      <c r="A162" s="23"/>
      <c r="B162" s="23"/>
      <c r="D162" s="23"/>
      <c r="E162" s="28"/>
      <c r="F162" s="25"/>
      <c r="G162" s="26"/>
    </row>
    <row r="163" spans="1:7" ht="12.75">
      <c r="A163" s="23"/>
      <c r="B163" s="23"/>
      <c r="D163" s="23"/>
      <c r="E163" s="28"/>
      <c r="F163" s="25"/>
      <c r="G163" s="26"/>
    </row>
    <row r="164" spans="1:7" ht="12.75">
      <c r="A164" s="23"/>
      <c r="B164" s="23"/>
      <c r="D164" s="23"/>
      <c r="E164" s="28"/>
      <c r="F164" s="25"/>
      <c r="G164" s="26"/>
    </row>
    <row r="165" spans="1:7" ht="12.75">
      <c r="A165" s="23"/>
      <c r="B165" s="23"/>
      <c r="D165" s="23"/>
      <c r="E165" s="28"/>
      <c r="F165" s="25"/>
      <c r="G165" s="26"/>
    </row>
    <row r="166" spans="1:7" ht="12.75">
      <c r="A166" s="23"/>
      <c r="B166" s="23"/>
      <c r="D166" s="23"/>
      <c r="E166" s="28"/>
      <c r="F166" s="25"/>
      <c r="G166" s="26"/>
    </row>
    <row r="167" spans="1:7" ht="12.75">
      <c r="A167" s="23"/>
      <c r="B167" s="23"/>
      <c r="D167" s="23"/>
      <c r="E167" s="28"/>
      <c r="F167" s="25"/>
      <c r="G167" s="26"/>
    </row>
    <row r="168" spans="1:7" ht="12.75">
      <c r="A168" s="23"/>
      <c r="B168" s="23"/>
      <c r="D168" s="23"/>
      <c r="E168" s="28"/>
      <c r="F168" s="25"/>
      <c r="G168" s="26"/>
    </row>
    <row r="169" spans="1:7" ht="12.75">
      <c r="A169" s="23"/>
      <c r="B169" s="23"/>
      <c r="D169" s="23"/>
      <c r="E169" s="28"/>
      <c r="F169" s="25"/>
      <c r="G169" s="26"/>
    </row>
    <row r="170" spans="1:7" ht="12.75">
      <c r="A170" s="23"/>
      <c r="B170" s="23"/>
      <c r="D170" s="23"/>
      <c r="E170" s="28"/>
      <c r="F170" s="25"/>
      <c r="G170" s="26"/>
    </row>
    <row r="171" spans="1:7" ht="12.75">
      <c r="A171" s="23"/>
      <c r="B171" s="23"/>
      <c r="D171" s="23"/>
      <c r="E171" s="28"/>
      <c r="F171" s="25"/>
      <c r="G171" s="26"/>
    </row>
    <row r="172" spans="1:7" ht="12.75">
      <c r="A172" s="23"/>
      <c r="B172" s="23"/>
      <c r="D172" s="23"/>
      <c r="E172" s="28"/>
      <c r="F172" s="25"/>
      <c r="G172" s="26"/>
    </row>
    <row r="173" spans="1:7" ht="12.75">
      <c r="A173" s="23"/>
      <c r="B173" s="23"/>
      <c r="D173" s="23"/>
      <c r="E173" s="28"/>
      <c r="F173" s="25"/>
      <c r="G173" s="26"/>
    </row>
    <row r="174" spans="1:7" ht="12.75">
      <c r="A174" s="23"/>
      <c r="B174" s="23"/>
      <c r="D174" s="23"/>
      <c r="E174" s="28"/>
      <c r="F174" s="25"/>
      <c r="G174" s="26"/>
    </row>
    <row r="175" spans="1:7" ht="12.75">
      <c r="A175" s="23"/>
      <c r="B175" s="23"/>
      <c r="D175" s="23"/>
      <c r="E175" s="28"/>
      <c r="F175" s="25"/>
      <c r="G175" s="26"/>
    </row>
    <row r="176" spans="1:7" ht="12.75">
      <c r="A176" s="23"/>
      <c r="B176" s="23"/>
      <c r="D176" s="23"/>
      <c r="E176" s="28"/>
      <c r="F176" s="25"/>
      <c r="G176" s="26"/>
    </row>
    <row r="177" spans="1:7" ht="12.75">
      <c r="A177" s="23"/>
      <c r="B177" s="23"/>
      <c r="D177" s="23"/>
      <c r="E177" s="28"/>
      <c r="F177" s="25"/>
      <c r="G177" s="26"/>
    </row>
    <row r="178" spans="1:7" ht="12.75">
      <c r="A178" s="23"/>
      <c r="B178" s="23"/>
      <c r="D178" s="23"/>
      <c r="E178" s="28"/>
      <c r="F178" s="25"/>
      <c r="G178" s="26"/>
    </row>
    <row r="179" spans="1:7" ht="12.75">
      <c r="A179" s="23"/>
      <c r="B179" s="23"/>
      <c r="D179" s="23"/>
      <c r="E179" s="28"/>
      <c r="F179" s="25"/>
      <c r="G179" s="26"/>
    </row>
    <row r="180" spans="1:7" ht="12.75">
      <c r="A180" s="23"/>
      <c r="B180" s="23"/>
      <c r="D180" s="23"/>
      <c r="E180" s="28"/>
      <c r="F180" s="25"/>
      <c r="G180" s="26"/>
    </row>
    <row r="181" spans="1:7" ht="12.75">
      <c r="A181" s="23"/>
      <c r="B181" s="23"/>
      <c r="D181" s="23"/>
      <c r="E181" s="28"/>
      <c r="F181" s="25"/>
      <c r="G181" s="26"/>
    </row>
    <row r="182" spans="1:7" ht="12.75">
      <c r="A182" s="23"/>
      <c r="B182" s="23"/>
      <c r="D182" s="23"/>
      <c r="E182" s="28"/>
      <c r="F182" s="25"/>
      <c r="G182" s="26"/>
    </row>
    <row r="183" spans="1:7" ht="12.75">
      <c r="A183" s="23"/>
      <c r="B183" s="23"/>
      <c r="D183" s="23"/>
      <c r="E183" s="28"/>
      <c r="F183" s="25"/>
      <c r="G183" s="26"/>
    </row>
    <row r="184" spans="1:7" ht="12.75">
      <c r="A184" s="23"/>
      <c r="B184" s="23"/>
      <c r="D184" s="23"/>
      <c r="E184" s="28"/>
      <c r="F184" s="25"/>
      <c r="G184" s="26"/>
    </row>
    <row r="185" spans="1:7" ht="12.75">
      <c r="A185" s="23"/>
      <c r="B185" s="23"/>
      <c r="D185" s="23"/>
      <c r="E185" s="28"/>
      <c r="F185" s="25"/>
      <c r="G185" s="26"/>
    </row>
    <row r="186" spans="1:7" ht="12.75">
      <c r="A186" s="23"/>
      <c r="B186" s="23"/>
      <c r="D186" s="23"/>
      <c r="E186" s="28"/>
      <c r="F186" s="25"/>
      <c r="G186" s="26"/>
    </row>
    <row r="187" spans="1:7" ht="12.75">
      <c r="A187" s="23"/>
      <c r="B187" s="23"/>
      <c r="D187" s="23"/>
      <c r="E187" s="28"/>
      <c r="F187" s="25"/>
      <c r="G187" s="26"/>
    </row>
    <row r="188" spans="1:7" ht="12.75">
      <c r="A188" s="23"/>
      <c r="B188" s="23"/>
      <c r="D188" s="23"/>
      <c r="E188" s="28"/>
      <c r="F188" s="25"/>
      <c r="G188" s="26"/>
    </row>
    <row r="189" spans="1:7" ht="12.75">
      <c r="A189" s="23"/>
      <c r="B189" s="23"/>
      <c r="D189" s="23"/>
      <c r="E189" s="28"/>
      <c r="F189" s="25"/>
      <c r="G189" s="26"/>
    </row>
    <row r="190" spans="1:7" ht="12.75">
      <c r="A190" s="23"/>
      <c r="B190" s="23"/>
      <c r="D190" s="23"/>
      <c r="E190" s="28"/>
      <c r="F190" s="25"/>
      <c r="G190" s="26"/>
    </row>
    <row r="191" spans="1:7" ht="12.75">
      <c r="A191" s="23"/>
      <c r="B191" s="23"/>
      <c r="D191" s="23"/>
      <c r="E191" s="28"/>
      <c r="F191" s="25"/>
      <c r="G191" s="26"/>
    </row>
    <row r="192" spans="1:7" ht="12.75">
      <c r="A192" s="23"/>
      <c r="B192" s="23"/>
      <c r="D192" s="23"/>
      <c r="E192" s="28"/>
      <c r="F192" s="25"/>
      <c r="G192" s="26"/>
    </row>
    <row r="193" spans="1:7" ht="12.75">
      <c r="A193" s="23"/>
      <c r="B193" s="23"/>
      <c r="D193" s="23"/>
      <c r="E193" s="28"/>
      <c r="F193" s="25"/>
      <c r="G193" s="26"/>
    </row>
    <row r="194" spans="1:7" ht="12.75">
      <c r="A194" s="23"/>
      <c r="B194" s="23"/>
      <c r="D194" s="23"/>
      <c r="E194" s="28"/>
      <c r="F194" s="25"/>
      <c r="G194" s="26"/>
    </row>
    <row r="195" spans="1:7" ht="12.75">
      <c r="A195" s="23"/>
      <c r="B195" s="23"/>
      <c r="D195" s="23"/>
      <c r="E195" s="28"/>
      <c r="F195" s="25"/>
      <c r="G195" s="26"/>
    </row>
    <row r="196" spans="1:7" ht="12.75">
      <c r="A196" s="23"/>
      <c r="B196" s="23"/>
      <c r="D196" s="23"/>
      <c r="E196" s="28"/>
      <c r="F196" s="25"/>
      <c r="G196" s="26"/>
    </row>
    <row r="197" spans="1:7" ht="12.75">
      <c r="A197" s="23"/>
      <c r="B197" s="23"/>
      <c r="D197" s="23"/>
      <c r="E197" s="28"/>
      <c r="F197" s="25"/>
      <c r="G197" s="26"/>
    </row>
    <row r="198" spans="1:7" ht="12.75">
      <c r="A198" s="23"/>
      <c r="B198" s="23"/>
      <c r="D198" s="23"/>
      <c r="E198" s="28"/>
      <c r="F198" s="25"/>
      <c r="G198" s="26"/>
    </row>
    <row r="199" spans="1:7" ht="12.75">
      <c r="A199" s="23"/>
      <c r="B199" s="23"/>
      <c r="D199" s="23"/>
      <c r="E199" s="28"/>
      <c r="F199" s="25"/>
      <c r="G199" s="26"/>
    </row>
    <row r="200" spans="1:7" ht="12.75">
      <c r="A200" s="23"/>
      <c r="B200" s="23"/>
      <c r="D200" s="23"/>
      <c r="E200" s="28"/>
      <c r="F200" s="25"/>
      <c r="G200" s="26"/>
    </row>
    <row r="201" spans="1:7" ht="12.75">
      <c r="A201" s="23"/>
      <c r="B201" s="23"/>
      <c r="D201" s="23"/>
      <c r="E201" s="28"/>
      <c r="F201" s="25"/>
      <c r="G201" s="26"/>
    </row>
    <row r="202" spans="1:7" ht="12.75">
      <c r="A202" s="23"/>
      <c r="B202" s="23"/>
      <c r="D202" s="23"/>
      <c r="E202" s="28"/>
      <c r="F202" s="25"/>
      <c r="G202" s="26"/>
    </row>
    <row r="203" spans="1:7" ht="12.75">
      <c r="A203" s="23"/>
      <c r="B203" s="23"/>
      <c r="D203" s="23"/>
      <c r="E203" s="28"/>
      <c r="F203" s="25"/>
      <c r="G203" s="26"/>
    </row>
    <row r="204" spans="1:7" ht="12.75">
      <c r="A204" s="23"/>
      <c r="B204" s="23"/>
      <c r="D204" s="23"/>
      <c r="E204" s="28"/>
      <c r="F204" s="25"/>
      <c r="G204" s="26"/>
    </row>
    <row r="205" spans="1:7" ht="12.75">
      <c r="A205" s="23"/>
      <c r="B205" s="23"/>
      <c r="D205" s="23"/>
      <c r="E205" s="28"/>
      <c r="F205" s="25"/>
      <c r="G205" s="26"/>
    </row>
    <row r="206" spans="1:7" ht="12.75">
      <c r="A206" s="23"/>
      <c r="B206" s="23"/>
      <c r="D206" s="23"/>
      <c r="E206" s="28"/>
      <c r="F206" s="25"/>
      <c r="G206" s="26"/>
    </row>
    <row r="207" spans="1:7" ht="12.75">
      <c r="A207" s="23"/>
      <c r="B207" s="23"/>
      <c r="D207" s="23"/>
      <c r="E207" s="28"/>
      <c r="F207" s="25"/>
      <c r="G207" s="26"/>
    </row>
    <row r="208" spans="1:7" ht="12.75">
      <c r="A208" s="23"/>
      <c r="B208" s="23"/>
      <c r="D208" s="23"/>
      <c r="E208" s="28"/>
      <c r="F208" s="25"/>
      <c r="G208" s="26"/>
    </row>
    <row r="209" spans="1:7" ht="12.75">
      <c r="A209" s="23"/>
      <c r="B209" s="23"/>
      <c r="D209" s="23"/>
      <c r="E209" s="28"/>
      <c r="F209" s="25"/>
      <c r="G209" s="26"/>
    </row>
    <row r="210" spans="1:7" ht="12.75">
      <c r="A210" s="23"/>
      <c r="B210" s="23"/>
      <c r="D210" s="23"/>
      <c r="E210" s="28"/>
      <c r="F210" s="25"/>
      <c r="G210" s="26"/>
    </row>
    <row r="211" spans="1:7" ht="12.75">
      <c r="A211" s="23"/>
      <c r="B211" s="23"/>
      <c r="D211" s="23"/>
      <c r="E211" s="28"/>
      <c r="F211" s="25"/>
      <c r="G211" s="26"/>
    </row>
    <row r="212" spans="1:7" ht="12.75">
      <c r="A212" s="23"/>
      <c r="B212" s="23"/>
      <c r="D212" s="23"/>
      <c r="E212" s="28"/>
      <c r="F212" s="25"/>
      <c r="G212" s="26"/>
    </row>
    <row r="213" spans="1:7" ht="12.75">
      <c r="A213" s="23"/>
      <c r="B213" s="23"/>
      <c r="D213" s="23"/>
      <c r="E213" s="28"/>
      <c r="F213" s="25"/>
      <c r="G213" s="26"/>
    </row>
    <row r="214" spans="1:7" ht="12.75">
      <c r="A214" s="23"/>
      <c r="B214" s="23"/>
      <c r="D214" s="23"/>
      <c r="E214" s="28"/>
      <c r="F214" s="25"/>
      <c r="G214" s="26"/>
    </row>
    <row r="215" spans="1:7" ht="12.75">
      <c r="A215" s="23"/>
      <c r="B215" s="23"/>
      <c r="D215" s="23"/>
      <c r="E215" s="28"/>
      <c r="F215" s="25"/>
      <c r="G215" s="26"/>
    </row>
    <row r="216" spans="1:7" ht="12.75">
      <c r="A216" s="23"/>
      <c r="B216" s="23"/>
      <c r="D216" s="23"/>
      <c r="E216" s="28"/>
      <c r="F216" s="25"/>
      <c r="G216" s="26"/>
    </row>
    <row r="217" spans="1:7" ht="12.75">
      <c r="A217" s="23"/>
      <c r="B217" s="23"/>
      <c r="D217" s="23"/>
      <c r="E217" s="28"/>
      <c r="F217" s="25"/>
      <c r="G217" s="26"/>
    </row>
    <row r="218" spans="1:7" ht="12.75">
      <c r="A218" s="23"/>
      <c r="B218" s="23"/>
      <c r="D218" s="23"/>
      <c r="E218" s="28"/>
      <c r="F218" s="25"/>
      <c r="G218" s="26"/>
    </row>
    <row r="219" spans="1:7" ht="12.75">
      <c r="A219" s="23"/>
      <c r="B219" s="23"/>
      <c r="D219" s="23"/>
      <c r="E219" s="28"/>
      <c r="F219" s="25"/>
      <c r="G219" s="26"/>
    </row>
    <row r="220" spans="1:7" ht="12.75">
      <c r="A220" s="23"/>
      <c r="B220" s="23"/>
      <c r="D220" s="23"/>
      <c r="E220" s="28"/>
      <c r="F220" s="25"/>
      <c r="G220" s="26"/>
    </row>
    <row r="221" spans="1:7" ht="12.75">
      <c r="A221" s="23"/>
      <c r="B221" s="23"/>
      <c r="D221" s="23"/>
      <c r="E221" s="28"/>
      <c r="F221" s="25"/>
      <c r="G221" s="26"/>
    </row>
    <row r="222" spans="1:7" ht="12.75">
      <c r="A222" s="23"/>
      <c r="B222" s="23"/>
      <c r="D222" s="23"/>
      <c r="E222" s="28"/>
      <c r="F222" s="25"/>
      <c r="G222" s="26"/>
    </row>
    <row r="223" spans="1:7" ht="12.75">
      <c r="A223" s="23"/>
      <c r="B223" s="23"/>
      <c r="D223" s="23"/>
      <c r="E223" s="28"/>
      <c r="F223" s="25"/>
      <c r="G223" s="26"/>
    </row>
    <row r="224" spans="1:7" ht="12.75">
      <c r="A224" s="23"/>
      <c r="B224" s="23"/>
      <c r="D224" s="23"/>
      <c r="E224" s="28"/>
      <c r="F224" s="25"/>
      <c r="G224" s="26"/>
    </row>
    <row r="225" spans="1:7" ht="12.75">
      <c r="A225" s="23"/>
      <c r="B225" s="23"/>
      <c r="D225" s="23"/>
      <c r="E225" s="28"/>
      <c r="F225" s="25"/>
      <c r="G225" s="26"/>
    </row>
    <row r="226" spans="1:7" ht="12.75">
      <c r="A226" s="23"/>
      <c r="B226" s="23"/>
      <c r="D226" s="23"/>
      <c r="E226" s="28"/>
      <c r="F226" s="25"/>
      <c r="G226" s="26"/>
    </row>
    <row r="227" spans="1:7" ht="12.75">
      <c r="A227" s="23"/>
      <c r="B227" s="23"/>
      <c r="D227" s="23"/>
      <c r="E227" s="28"/>
      <c r="F227" s="25"/>
      <c r="G227" s="26"/>
    </row>
    <row r="228" spans="1:7" ht="12.75">
      <c r="A228" s="23"/>
      <c r="B228" s="23"/>
      <c r="D228" s="23"/>
      <c r="E228" s="28"/>
      <c r="F228" s="25"/>
      <c r="G228" s="26"/>
    </row>
    <row r="229" spans="1:7" ht="12.75">
      <c r="A229" s="23"/>
      <c r="B229" s="23"/>
      <c r="D229" s="23"/>
      <c r="E229" s="28"/>
      <c r="F229" s="25"/>
      <c r="G229" s="26"/>
    </row>
    <row r="230" spans="1:7" ht="12.75">
      <c r="A230" s="23"/>
      <c r="B230" s="23"/>
      <c r="D230" s="23"/>
      <c r="E230" s="28"/>
      <c r="F230" s="25"/>
      <c r="G230" s="26"/>
    </row>
    <row r="231" spans="1:7" ht="12.75">
      <c r="A231" s="23"/>
      <c r="B231" s="23"/>
      <c r="D231" s="23"/>
      <c r="E231" s="28"/>
      <c r="F231" s="25"/>
      <c r="G231" s="26"/>
    </row>
    <row r="232" spans="1:7" ht="12.75">
      <c r="A232" s="23"/>
      <c r="B232" s="23"/>
      <c r="D232" s="23"/>
      <c r="E232" s="28"/>
      <c r="F232" s="25"/>
      <c r="G232" s="26"/>
    </row>
    <row r="233" spans="1:7" ht="12.75">
      <c r="A233" s="23"/>
      <c r="B233" s="23"/>
      <c r="D233" s="23"/>
      <c r="E233" s="28"/>
      <c r="F233" s="25"/>
      <c r="G233" s="26"/>
    </row>
    <row r="234" spans="1:7" ht="12.75">
      <c r="A234" s="23"/>
      <c r="B234" s="23"/>
      <c r="D234" s="23"/>
      <c r="E234" s="28"/>
      <c r="F234" s="25"/>
      <c r="G234" s="26"/>
    </row>
    <row r="235" spans="1:7" ht="12.75">
      <c r="A235" s="23"/>
      <c r="B235" s="23"/>
      <c r="D235" s="23"/>
      <c r="E235" s="28"/>
      <c r="F235" s="25"/>
      <c r="G235" s="26"/>
    </row>
    <row r="236" spans="1:7" ht="12.75">
      <c r="A236" s="23"/>
      <c r="B236" s="23"/>
      <c r="D236" s="23"/>
      <c r="E236" s="28"/>
      <c r="F236" s="25"/>
      <c r="G236" s="26"/>
    </row>
    <row r="237" spans="1:7" ht="12.75">
      <c r="A237" s="23"/>
      <c r="B237" s="23"/>
      <c r="D237" s="23"/>
      <c r="E237" s="28"/>
      <c r="F237" s="25"/>
      <c r="G237" s="26"/>
    </row>
    <row r="238" spans="1:7" ht="12.75">
      <c r="A238" s="23"/>
      <c r="B238" s="23"/>
      <c r="D238" s="23"/>
      <c r="E238" s="28"/>
      <c r="F238" s="25"/>
      <c r="G238" s="26"/>
    </row>
    <row r="239" spans="1:7" ht="12.75">
      <c r="A239" s="23"/>
      <c r="B239" s="23"/>
      <c r="D239" s="23"/>
      <c r="E239" s="28"/>
      <c r="F239" s="25"/>
      <c r="G239" s="26"/>
    </row>
    <row r="240" spans="1:7" ht="12.75">
      <c r="A240" s="23"/>
      <c r="B240" s="23"/>
      <c r="D240" s="23"/>
      <c r="E240" s="28"/>
      <c r="F240" s="25"/>
      <c r="G240" s="26"/>
    </row>
    <row r="241" spans="1:7" ht="12.75">
      <c r="A241" s="23"/>
      <c r="B241" s="23"/>
      <c r="D241" s="23"/>
      <c r="E241" s="28"/>
      <c r="F241" s="25"/>
      <c r="G241" s="26"/>
    </row>
    <row r="242" spans="1:7" ht="12.75">
      <c r="A242" s="23"/>
      <c r="B242" s="23"/>
      <c r="D242" s="23"/>
      <c r="E242" s="28"/>
      <c r="F242" s="25"/>
      <c r="G242" s="26"/>
    </row>
    <row r="243" spans="1:7" ht="12.75">
      <c r="A243" s="23"/>
      <c r="B243" s="23"/>
      <c r="D243" s="23"/>
      <c r="E243" s="28"/>
      <c r="F243" s="25"/>
      <c r="G243" s="26"/>
    </row>
    <row r="244" spans="1:7" ht="12.75">
      <c r="A244" s="23"/>
      <c r="B244" s="23"/>
      <c r="D244" s="23"/>
      <c r="E244" s="28"/>
      <c r="F244" s="25"/>
      <c r="G244" s="26"/>
    </row>
    <row r="245" spans="1:7" ht="12.75">
      <c r="A245" s="23"/>
      <c r="B245" s="23"/>
      <c r="D245" s="23"/>
      <c r="E245" s="28"/>
      <c r="F245" s="25"/>
      <c r="G245" s="26"/>
    </row>
    <row r="246" spans="1:7" ht="12.75">
      <c r="A246" s="23"/>
      <c r="B246" s="23"/>
      <c r="D246" s="23"/>
      <c r="E246" s="28"/>
      <c r="F246" s="25"/>
      <c r="G246" s="26"/>
    </row>
    <row r="247" spans="1:7" ht="12.75">
      <c r="A247" s="23"/>
      <c r="B247" s="23"/>
      <c r="D247" s="23"/>
      <c r="E247" s="28"/>
      <c r="F247" s="25"/>
      <c r="G247" s="26"/>
    </row>
    <row r="248" spans="1:7" ht="12.75">
      <c r="A248" s="23"/>
      <c r="B248" s="23"/>
      <c r="D248" s="23"/>
      <c r="E248" s="28"/>
      <c r="F248" s="25"/>
      <c r="G248" s="26"/>
    </row>
    <row r="249" spans="1:7" ht="12.75">
      <c r="A249" s="23"/>
      <c r="B249" s="23"/>
      <c r="D249" s="23"/>
      <c r="E249" s="28"/>
      <c r="F249" s="25"/>
      <c r="G249" s="26"/>
    </row>
    <row r="250" spans="1:7" ht="12.75">
      <c r="A250" s="23"/>
      <c r="B250" s="23"/>
      <c r="D250" s="23"/>
      <c r="E250" s="28"/>
      <c r="F250" s="25"/>
      <c r="G250" s="26"/>
    </row>
    <row r="251" spans="1:7" ht="12.75">
      <c r="A251" s="23"/>
      <c r="B251" s="23"/>
      <c r="D251" s="23"/>
      <c r="E251" s="28"/>
      <c r="F251" s="25"/>
      <c r="G251" s="26"/>
    </row>
    <row r="252" spans="1:7" ht="12.75">
      <c r="A252" s="23"/>
      <c r="B252" s="23"/>
      <c r="D252" s="23"/>
      <c r="E252" s="28"/>
      <c r="F252" s="25"/>
      <c r="G252" s="26"/>
    </row>
    <row r="253" spans="1:7" ht="12.75">
      <c r="A253" s="23"/>
      <c r="B253" s="23"/>
      <c r="D253" s="23"/>
      <c r="E253" s="28"/>
      <c r="F253" s="25"/>
      <c r="G253" s="26"/>
    </row>
    <row r="254" spans="1:7" ht="12.75">
      <c r="A254" s="23"/>
      <c r="B254" s="23"/>
      <c r="D254" s="23"/>
      <c r="E254" s="28"/>
      <c r="F254" s="25"/>
      <c r="G254" s="26"/>
    </row>
    <row r="255" spans="1:7" ht="12.75">
      <c r="A255" s="23"/>
      <c r="B255" s="23"/>
      <c r="D255" s="23"/>
      <c r="E255" s="28"/>
      <c r="F255" s="25"/>
      <c r="G255" s="26"/>
    </row>
    <row r="256" spans="1:7" ht="12.75">
      <c r="A256" s="23"/>
      <c r="B256" s="23"/>
      <c r="D256" s="23"/>
      <c r="E256" s="28"/>
      <c r="F256" s="25"/>
      <c r="G256" s="26"/>
    </row>
    <row r="257" spans="1:7" ht="12.75">
      <c r="A257" s="23"/>
      <c r="B257" s="23"/>
      <c r="D257" s="23"/>
      <c r="E257" s="28"/>
      <c r="F257" s="25"/>
      <c r="G257" s="26"/>
    </row>
    <row r="258" spans="1:7" ht="12.75">
      <c r="A258" s="23"/>
      <c r="B258" s="23"/>
      <c r="D258" s="23"/>
      <c r="E258" s="28"/>
      <c r="F258" s="25"/>
      <c r="G258" s="26"/>
    </row>
    <row r="259" spans="1:7" ht="12.75">
      <c r="A259" s="23"/>
      <c r="B259" s="23"/>
      <c r="D259" s="23"/>
      <c r="E259" s="28"/>
      <c r="F259" s="25"/>
      <c r="G259" s="26"/>
    </row>
    <row r="260" spans="1:7" ht="12.75">
      <c r="A260" s="23"/>
      <c r="B260" s="23"/>
      <c r="D260" s="23"/>
      <c r="E260" s="28"/>
      <c r="F260" s="25"/>
      <c r="G260" s="26"/>
    </row>
    <row r="261" spans="1:7" ht="12.75">
      <c r="A261" s="23"/>
      <c r="B261" s="23"/>
      <c r="D261" s="23"/>
      <c r="E261" s="28"/>
      <c r="F261" s="25"/>
      <c r="G261" s="26"/>
    </row>
    <row r="262" spans="1:7" ht="12.75">
      <c r="A262" s="23"/>
      <c r="B262" s="23"/>
      <c r="D262" s="23"/>
      <c r="E262" s="28"/>
      <c r="F262" s="25"/>
      <c r="G262" s="26"/>
    </row>
    <row r="263" spans="1:7" ht="12.75">
      <c r="A263" s="23"/>
      <c r="B263" s="23"/>
      <c r="D263" s="23"/>
      <c r="E263" s="28"/>
      <c r="F263" s="25"/>
      <c r="G263" s="26"/>
    </row>
    <row r="264" spans="1:7" ht="12.75">
      <c r="A264" s="23"/>
      <c r="B264" s="23"/>
      <c r="D264" s="23"/>
      <c r="E264" s="28"/>
      <c r="F264" s="25"/>
      <c r="G264" s="26"/>
    </row>
    <row r="265" spans="1:7" ht="12.75">
      <c r="A265" s="23"/>
      <c r="B265" s="23"/>
      <c r="D265" s="23"/>
      <c r="E265" s="28"/>
      <c r="F265" s="25"/>
      <c r="G265" s="26"/>
    </row>
    <row r="266" spans="1:7" ht="12.75">
      <c r="A266" s="23"/>
      <c r="B266" s="23"/>
      <c r="D266" s="23"/>
      <c r="E266" s="28"/>
      <c r="F266" s="25"/>
      <c r="G266" s="26"/>
    </row>
    <row r="267" spans="1:7" ht="12.75">
      <c r="A267" s="23"/>
      <c r="B267" s="23"/>
      <c r="D267" s="23"/>
      <c r="E267" s="28"/>
      <c r="F267" s="25"/>
      <c r="G267" s="26"/>
    </row>
    <row r="268" spans="1:7" ht="12.75">
      <c r="A268" s="23"/>
      <c r="B268" s="23"/>
      <c r="D268" s="23"/>
      <c r="E268" s="28"/>
      <c r="F268" s="25"/>
      <c r="G268" s="26"/>
    </row>
    <row r="269" spans="1:7" ht="12.75">
      <c r="A269" s="23"/>
      <c r="B269" s="23"/>
      <c r="D269" s="23"/>
      <c r="E269" s="28"/>
      <c r="F269" s="25"/>
      <c r="G269" s="26"/>
    </row>
    <row r="270" spans="1:7" ht="12.75">
      <c r="A270" s="23"/>
      <c r="B270" s="23"/>
      <c r="D270" s="23"/>
      <c r="E270" s="28"/>
      <c r="F270" s="25"/>
      <c r="G270" s="26"/>
    </row>
    <row r="271" spans="1:7" ht="12.75">
      <c r="A271" s="23"/>
      <c r="B271" s="23"/>
      <c r="D271" s="23"/>
      <c r="E271" s="28"/>
      <c r="F271" s="25"/>
      <c r="G271" s="26"/>
    </row>
    <row r="272" spans="1:7" ht="12.75">
      <c r="A272" s="23"/>
      <c r="B272" s="23"/>
      <c r="D272" s="23"/>
      <c r="E272" s="28"/>
      <c r="F272" s="25"/>
      <c r="G272" s="26"/>
    </row>
    <row r="273" spans="1:7" ht="12.75">
      <c r="A273" s="23"/>
      <c r="B273" s="23"/>
      <c r="D273" s="23"/>
      <c r="E273" s="28"/>
      <c r="F273" s="25"/>
      <c r="G273" s="26"/>
    </row>
    <row r="274" spans="1:7" ht="12.75">
      <c r="A274" s="23"/>
      <c r="B274" s="23"/>
      <c r="D274" s="23"/>
      <c r="E274" s="28"/>
      <c r="F274" s="25"/>
      <c r="G274" s="26"/>
    </row>
    <row r="275" spans="1:7" ht="12.75">
      <c r="A275" s="23"/>
      <c r="B275" s="23"/>
      <c r="D275" s="23"/>
      <c r="E275" s="28"/>
      <c r="F275" s="25"/>
      <c r="G275" s="26"/>
    </row>
    <row r="276" spans="1:7" ht="12.75">
      <c r="A276" s="23"/>
      <c r="B276" s="23"/>
      <c r="D276" s="23"/>
      <c r="E276" s="28"/>
      <c r="F276" s="25"/>
      <c r="G276" s="26"/>
    </row>
    <row r="277" spans="1:7" ht="12.75">
      <c r="A277" s="23"/>
      <c r="B277" s="23"/>
      <c r="D277" s="23"/>
      <c r="E277" s="28"/>
      <c r="F277" s="25"/>
      <c r="G277" s="26"/>
    </row>
    <row r="278" spans="1:7" ht="12.75">
      <c r="A278" s="23"/>
      <c r="B278" s="23"/>
      <c r="D278" s="23"/>
      <c r="E278" s="28"/>
      <c r="F278" s="25"/>
      <c r="G278" s="26"/>
    </row>
    <row r="279" spans="1:7" ht="12.75">
      <c r="A279" s="23"/>
      <c r="B279" s="23"/>
      <c r="D279" s="23"/>
      <c r="E279" s="28"/>
      <c r="F279" s="25"/>
      <c r="G279" s="26"/>
    </row>
    <row r="280" spans="1:7" ht="12.75">
      <c r="A280" s="23"/>
      <c r="B280" s="23"/>
      <c r="D280" s="23"/>
      <c r="E280" s="28"/>
      <c r="F280" s="25"/>
      <c r="G280" s="26"/>
    </row>
    <row r="281" spans="1:7" ht="12.75">
      <c r="A281" s="23"/>
      <c r="B281" s="23"/>
      <c r="D281" s="23"/>
      <c r="E281" s="28"/>
      <c r="F281" s="25"/>
      <c r="G281" s="26"/>
    </row>
    <row r="282" spans="1:7" ht="12.75">
      <c r="A282" s="23"/>
      <c r="B282" s="23"/>
      <c r="D282" s="23"/>
      <c r="E282" s="28"/>
      <c r="F282" s="25"/>
      <c r="G282" s="26"/>
    </row>
    <row r="283" spans="1:7" ht="12.75">
      <c r="A283" s="23"/>
      <c r="B283" s="23"/>
      <c r="D283" s="23"/>
      <c r="E283" s="28"/>
      <c r="F283" s="25"/>
      <c r="G283" s="26"/>
    </row>
    <row r="284" spans="1:7" ht="12.75">
      <c r="A284" s="23"/>
      <c r="B284" s="23"/>
      <c r="D284" s="23"/>
      <c r="E284" s="28"/>
      <c r="F284" s="25"/>
      <c r="G284" s="26"/>
    </row>
    <row r="285" spans="1:7" ht="12.75">
      <c r="A285" s="23"/>
      <c r="B285" s="23"/>
      <c r="D285" s="23"/>
      <c r="E285" s="28"/>
      <c r="F285" s="25"/>
      <c r="G285" s="26"/>
    </row>
    <row r="286" spans="1:7" ht="12.75">
      <c r="A286" s="23"/>
      <c r="B286" s="23"/>
      <c r="D286" s="23"/>
      <c r="E286" s="28"/>
      <c r="F286" s="25"/>
      <c r="G286" s="26"/>
    </row>
    <row r="287" spans="1:7" ht="12.75">
      <c r="A287" s="23"/>
      <c r="B287" s="23"/>
      <c r="D287" s="23"/>
      <c r="E287" s="28"/>
      <c r="F287" s="25"/>
      <c r="G287" s="26"/>
    </row>
    <row r="288" spans="1:7" ht="12.75">
      <c r="A288" s="23"/>
      <c r="B288" s="23"/>
      <c r="D288" s="23"/>
      <c r="E288" s="28"/>
      <c r="F288" s="25"/>
      <c r="G288" s="26"/>
    </row>
    <row r="289" spans="1:7" ht="12.75">
      <c r="A289" s="23"/>
      <c r="B289" s="23"/>
      <c r="D289" s="23"/>
      <c r="E289" s="28"/>
      <c r="F289" s="25"/>
      <c r="G289" s="26"/>
    </row>
    <row r="290" spans="1:7" ht="12.75">
      <c r="A290" s="23"/>
      <c r="B290" s="23"/>
      <c r="D290" s="23"/>
      <c r="E290" s="28"/>
      <c r="F290" s="25"/>
      <c r="G290" s="26"/>
    </row>
    <row r="291" spans="1:7" ht="12.75">
      <c r="A291" s="23"/>
      <c r="B291" s="23"/>
      <c r="D291" s="23"/>
      <c r="E291" s="28"/>
      <c r="F291" s="25"/>
      <c r="G291" s="26"/>
    </row>
    <row r="292" spans="1:7" ht="12.75">
      <c r="A292" s="23"/>
      <c r="B292" s="23"/>
      <c r="D292" s="23"/>
      <c r="E292" s="28"/>
      <c r="F292" s="25"/>
      <c r="G292" s="26"/>
    </row>
    <row r="293" spans="1:7" ht="12.75">
      <c r="A293" s="23"/>
      <c r="B293" s="23"/>
      <c r="D293" s="23"/>
      <c r="E293" s="28"/>
      <c r="F293" s="25"/>
      <c r="G293" s="26"/>
    </row>
    <row r="294" spans="1:7" ht="12.75">
      <c r="A294" s="23"/>
      <c r="B294" s="23"/>
      <c r="D294" s="23"/>
      <c r="E294" s="28"/>
      <c r="F294" s="25"/>
      <c r="G294" s="26"/>
    </row>
    <row r="295" spans="1:7" ht="12.75">
      <c r="A295" s="23"/>
      <c r="B295" s="23"/>
      <c r="D295" s="23"/>
      <c r="E295" s="28"/>
      <c r="F295" s="25"/>
      <c r="G295" s="26"/>
    </row>
    <row r="296" spans="1:7" ht="12.75">
      <c r="A296" s="23"/>
      <c r="B296" s="23"/>
      <c r="D296" s="23"/>
      <c r="E296" s="28"/>
      <c r="F296" s="25"/>
      <c r="G296" s="26"/>
    </row>
    <row r="297" spans="1:7" ht="12.75">
      <c r="A297" s="23"/>
      <c r="B297" s="23"/>
      <c r="D297" s="23"/>
      <c r="E297" s="28"/>
      <c r="F297" s="25"/>
      <c r="G297" s="26"/>
    </row>
    <row r="298" spans="1:7" ht="12.75">
      <c r="A298" s="23"/>
      <c r="B298" s="23"/>
      <c r="D298" s="23"/>
      <c r="E298" s="28"/>
      <c r="F298" s="25"/>
      <c r="G298" s="26"/>
    </row>
    <row r="299" spans="1:7" ht="12.75">
      <c r="A299" s="23"/>
      <c r="B299" s="23"/>
      <c r="D299" s="23"/>
      <c r="E299" s="28"/>
      <c r="F299" s="25"/>
      <c r="G299" s="26"/>
    </row>
    <row r="300" spans="1:7" ht="12.75">
      <c r="A300" s="23"/>
      <c r="B300" s="23"/>
      <c r="D300" s="23"/>
      <c r="E300" s="28"/>
      <c r="F300" s="25"/>
      <c r="G300" s="26"/>
    </row>
    <row r="301" spans="1:7" ht="12.75">
      <c r="A301" s="23"/>
      <c r="B301" s="23"/>
      <c r="D301" s="23"/>
      <c r="E301" s="28"/>
      <c r="F301" s="25"/>
      <c r="G301" s="26"/>
    </row>
    <row r="302" spans="1:7" ht="12.75">
      <c r="A302" s="23"/>
      <c r="B302" s="23"/>
      <c r="D302" s="23"/>
      <c r="E302" s="28"/>
      <c r="F302" s="25"/>
      <c r="G302" s="26"/>
    </row>
    <row r="303" spans="1:7" ht="12.75">
      <c r="A303" s="23"/>
      <c r="B303" s="23"/>
      <c r="D303" s="23"/>
      <c r="E303" s="28"/>
      <c r="F303" s="25"/>
      <c r="G303" s="26"/>
    </row>
    <row r="304" spans="1:7" ht="12.75">
      <c r="A304" s="23"/>
      <c r="B304" s="23"/>
      <c r="D304" s="23"/>
      <c r="E304" s="28"/>
      <c r="F304" s="25"/>
      <c r="G304" s="26"/>
    </row>
    <row r="305" spans="1:7" ht="12.75">
      <c r="A305" s="23"/>
      <c r="B305" s="23"/>
      <c r="D305" s="23"/>
      <c r="E305" s="28"/>
      <c r="F305" s="25"/>
      <c r="G305" s="26"/>
    </row>
    <row r="306" spans="1:7" ht="12.75">
      <c r="A306" s="23"/>
      <c r="B306" s="23"/>
      <c r="D306" s="23"/>
      <c r="E306" s="28"/>
      <c r="F306" s="25"/>
      <c r="G306" s="26"/>
    </row>
    <row r="307" spans="1:7" ht="12.75">
      <c r="A307" s="23"/>
      <c r="B307" s="23"/>
      <c r="D307" s="23"/>
      <c r="E307" s="28"/>
      <c r="F307" s="25"/>
      <c r="G307" s="26"/>
    </row>
    <row r="308" spans="1:7" ht="12.75">
      <c r="A308" s="23"/>
      <c r="B308" s="23"/>
      <c r="D308" s="23"/>
      <c r="E308" s="28"/>
      <c r="F308" s="25"/>
      <c r="G308" s="26"/>
    </row>
    <row r="309" spans="1:7" ht="12.75">
      <c r="A309" s="23"/>
      <c r="B309" s="23"/>
      <c r="D309" s="23"/>
      <c r="E309" s="28"/>
      <c r="F309" s="25"/>
      <c r="G309" s="26"/>
    </row>
    <row r="310" spans="1:7" ht="12.75">
      <c r="A310" s="23"/>
      <c r="B310" s="23"/>
      <c r="D310" s="23"/>
      <c r="E310" s="28"/>
      <c r="F310" s="25"/>
      <c r="G310" s="26"/>
    </row>
    <row r="311" spans="1:7" ht="12.75">
      <c r="A311" s="23"/>
      <c r="B311" s="23"/>
      <c r="D311" s="23"/>
      <c r="E311" s="28"/>
      <c r="F311" s="25"/>
      <c r="G311" s="26"/>
    </row>
    <row r="312" spans="1:7" ht="12.75">
      <c r="A312" s="23"/>
      <c r="B312" s="23"/>
      <c r="D312" s="23"/>
      <c r="E312" s="28"/>
      <c r="F312" s="25"/>
      <c r="G312" s="26"/>
    </row>
    <row r="313" spans="1:7" ht="12.75">
      <c r="A313" s="23"/>
      <c r="B313" s="23"/>
      <c r="D313" s="23"/>
      <c r="E313" s="28"/>
      <c r="F313" s="25"/>
      <c r="G313" s="26"/>
    </row>
    <row r="314" spans="1:7" ht="12.75">
      <c r="A314" s="23"/>
      <c r="B314" s="23"/>
      <c r="D314" s="23"/>
      <c r="E314" s="28"/>
      <c r="F314" s="25"/>
      <c r="G314" s="26"/>
    </row>
    <row r="315" spans="1:7" ht="12.75">
      <c r="A315" s="23"/>
      <c r="B315" s="23"/>
      <c r="D315" s="23"/>
      <c r="E315" s="28"/>
      <c r="F315" s="25"/>
      <c r="G315" s="26"/>
    </row>
    <row r="316" spans="1:7" ht="12.75">
      <c r="A316" s="23"/>
      <c r="B316" s="23"/>
      <c r="D316" s="23"/>
      <c r="E316" s="28"/>
      <c r="F316" s="25"/>
      <c r="G316" s="26"/>
    </row>
    <row r="317" spans="1:7" ht="12.75">
      <c r="A317" s="23"/>
      <c r="B317" s="23"/>
      <c r="D317" s="23"/>
      <c r="E317" s="28"/>
      <c r="F317" s="25"/>
      <c r="G317" s="26"/>
    </row>
    <row r="318" spans="1:7" ht="12.75">
      <c r="A318" s="23"/>
      <c r="B318" s="23"/>
      <c r="D318" s="23"/>
      <c r="E318" s="28"/>
      <c r="F318" s="25"/>
      <c r="G318" s="26"/>
    </row>
    <row r="319" spans="1:7" ht="12.75">
      <c r="A319" s="23"/>
      <c r="B319" s="23"/>
      <c r="D319" s="23"/>
      <c r="E319" s="28"/>
      <c r="F319" s="25"/>
      <c r="G319" s="26"/>
    </row>
    <row r="320" spans="1:7" ht="12.75">
      <c r="A320" s="23"/>
      <c r="B320" s="23"/>
      <c r="D320" s="23"/>
      <c r="E320" s="28"/>
      <c r="F320" s="25"/>
      <c r="G320" s="26"/>
    </row>
    <row r="321" spans="1:7" ht="12.75">
      <c r="A321" s="23"/>
      <c r="B321" s="23"/>
      <c r="D321" s="23"/>
      <c r="E321" s="28"/>
      <c r="F321" s="25"/>
      <c r="G321" s="26"/>
    </row>
    <row r="322" spans="1:7" ht="12.75">
      <c r="A322" s="23"/>
      <c r="B322" s="23"/>
      <c r="D322" s="23"/>
      <c r="E322" s="28"/>
      <c r="F322" s="25"/>
      <c r="G322" s="26"/>
    </row>
    <row r="323" spans="1:7" ht="12.75">
      <c r="A323" s="23"/>
      <c r="B323" s="23"/>
      <c r="D323" s="23"/>
      <c r="E323" s="28"/>
      <c r="F323" s="25"/>
      <c r="G323" s="26"/>
    </row>
    <row r="324" spans="1:7" ht="12.75">
      <c r="A324" s="23"/>
      <c r="B324" s="23"/>
      <c r="D324" s="23"/>
      <c r="E324" s="28"/>
      <c r="F324" s="25"/>
      <c r="G324" s="26"/>
    </row>
    <row r="325" spans="1:7" ht="12.75">
      <c r="A325" s="23"/>
      <c r="B325" s="23"/>
      <c r="D325" s="23"/>
      <c r="E325" s="28"/>
      <c r="F325" s="25"/>
      <c r="G325" s="26"/>
    </row>
    <row r="326" spans="1:7" ht="12.75">
      <c r="A326" s="23"/>
      <c r="B326" s="23"/>
      <c r="D326" s="23"/>
      <c r="E326" s="28"/>
      <c r="F326" s="25"/>
      <c r="G326" s="26"/>
    </row>
    <row r="327" spans="1:7" ht="12.75">
      <c r="A327" s="23"/>
      <c r="B327" s="23"/>
      <c r="D327" s="23"/>
      <c r="E327" s="28"/>
      <c r="F327" s="25"/>
      <c r="G327" s="26"/>
    </row>
    <row r="328" spans="1:7" ht="12.75">
      <c r="A328" s="23"/>
      <c r="B328" s="23"/>
      <c r="D328" s="23"/>
      <c r="E328" s="28"/>
      <c r="F328" s="25"/>
      <c r="G328" s="26"/>
    </row>
    <row r="329" spans="1:7" ht="12.75">
      <c r="A329" s="23"/>
      <c r="B329" s="23"/>
      <c r="D329" s="23"/>
      <c r="E329" s="28"/>
      <c r="F329" s="25"/>
      <c r="G329" s="26"/>
    </row>
    <row r="330" spans="1:7" ht="12.75">
      <c r="A330" s="23"/>
      <c r="B330" s="23"/>
      <c r="D330" s="23"/>
      <c r="E330" s="28"/>
      <c r="F330" s="25"/>
      <c r="G330" s="26"/>
    </row>
    <row r="331" spans="1:7" ht="12.75">
      <c r="A331" s="23"/>
      <c r="B331" s="23"/>
      <c r="D331" s="23"/>
      <c r="E331" s="28"/>
      <c r="F331" s="25"/>
      <c r="G331" s="26"/>
    </row>
    <row r="332" spans="1:7" ht="12.75">
      <c r="A332" s="23"/>
      <c r="B332" s="23"/>
      <c r="D332" s="23"/>
      <c r="E332" s="28"/>
      <c r="F332" s="25"/>
      <c r="G332" s="26"/>
    </row>
    <row r="333" spans="1:7" ht="12.75">
      <c r="A333" s="23"/>
      <c r="B333" s="23"/>
      <c r="D333" s="23"/>
      <c r="E333" s="28"/>
      <c r="F333" s="25"/>
      <c r="G333" s="26"/>
    </row>
    <row r="334" spans="1:7" ht="12.75">
      <c r="A334" s="23"/>
      <c r="B334" s="23"/>
      <c r="D334" s="23"/>
      <c r="E334" s="28"/>
      <c r="F334" s="25"/>
      <c r="G334" s="26"/>
    </row>
    <row r="335" spans="1:7" ht="12.75">
      <c r="A335" s="23"/>
      <c r="B335" s="23"/>
      <c r="D335" s="23"/>
      <c r="E335" s="28"/>
      <c r="F335" s="25"/>
      <c r="G335" s="26"/>
    </row>
    <row r="336" spans="1:7" ht="12.75">
      <c r="A336" s="23"/>
      <c r="B336" s="23"/>
      <c r="D336" s="23"/>
      <c r="E336" s="28"/>
      <c r="F336" s="25"/>
      <c r="G336" s="26"/>
    </row>
    <row r="337" spans="1:7" ht="12.75">
      <c r="A337" s="23"/>
      <c r="B337" s="23"/>
      <c r="D337" s="23"/>
      <c r="E337" s="28"/>
      <c r="F337" s="25"/>
      <c r="G337" s="26"/>
    </row>
    <row r="338" spans="1:7" ht="12.75">
      <c r="A338" s="23"/>
      <c r="B338" s="23"/>
      <c r="D338" s="23"/>
      <c r="E338" s="28"/>
      <c r="F338" s="25"/>
      <c r="G338" s="26"/>
    </row>
    <row r="339" spans="1:7" ht="12.75">
      <c r="A339" s="23"/>
      <c r="B339" s="23"/>
      <c r="D339" s="23"/>
      <c r="E339" s="28"/>
      <c r="F339" s="25"/>
      <c r="G339" s="26"/>
    </row>
    <row r="340" spans="1:7" ht="12.75">
      <c r="A340" s="23"/>
      <c r="B340" s="23"/>
      <c r="D340" s="23"/>
      <c r="E340" s="28"/>
      <c r="F340" s="25"/>
      <c r="G340" s="26"/>
    </row>
    <row r="341" spans="1:7" ht="12.75">
      <c r="A341" s="23"/>
      <c r="B341" s="23"/>
      <c r="D341" s="23"/>
      <c r="E341" s="28"/>
      <c r="F341" s="25"/>
      <c r="G341" s="26"/>
    </row>
    <row r="342" spans="1:7" ht="12.75">
      <c r="A342" s="23"/>
      <c r="B342" s="23"/>
      <c r="D342" s="23"/>
      <c r="E342" s="28"/>
      <c r="F342" s="25"/>
      <c r="G342" s="26"/>
    </row>
    <row r="343" spans="1:7" ht="12.75">
      <c r="A343" s="23"/>
      <c r="B343" s="23"/>
      <c r="D343" s="23"/>
      <c r="E343" s="28"/>
      <c r="F343" s="25"/>
      <c r="G343" s="26"/>
    </row>
    <row r="344" spans="1:7" ht="12.75">
      <c r="A344" s="23"/>
      <c r="B344" s="23"/>
      <c r="D344" s="23"/>
      <c r="E344" s="28"/>
      <c r="F344" s="25"/>
      <c r="G344" s="26"/>
    </row>
    <row r="345" spans="1:7" ht="12.75">
      <c r="A345" s="23"/>
      <c r="B345" s="23"/>
      <c r="D345" s="23"/>
      <c r="E345" s="28"/>
      <c r="F345" s="25"/>
      <c r="G345" s="26"/>
    </row>
    <row r="346" spans="1:7" ht="12.75">
      <c r="A346" s="23"/>
      <c r="B346" s="23"/>
      <c r="D346" s="23"/>
      <c r="E346" s="28"/>
      <c r="F346" s="25"/>
      <c r="G346" s="26"/>
    </row>
    <row r="347" spans="1:7" ht="12.75">
      <c r="A347" s="23"/>
      <c r="B347" s="23"/>
      <c r="D347" s="23"/>
      <c r="E347" s="28"/>
      <c r="F347" s="25"/>
      <c r="G347" s="26"/>
    </row>
    <row r="348" spans="1:7" ht="12.75">
      <c r="A348" s="23"/>
      <c r="B348" s="23"/>
      <c r="D348" s="23"/>
      <c r="E348" s="28"/>
      <c r="F348" s="25"/>
      <c r="G348" s="26"/>
    </row>
    <row r="349" spans="1:7" ht="12.75">
      <c r="A349" s="23"/>
      <c r="B349" s="23"/>
      <c r="D349" s="23"/>
      <c r="E349" s="28"/>
      <c r="F349" s="25"/>
      <c r="G349" s="26"/>
    </row>
    <row r="350" spans="1:7" ht="12.75">
      <c r="A350" s="23"/>
      <c r="B350" s="23"/>
      <c r="D350" s="23"/>
      <c r="E350" s="28"/>
      <c r="F350" s="25"/>
      <c r="G350" s="26"/>
    </row>
    <row r="351" spans="1:7" ht="12.75">
      <c r="A351" s="23"/>
      <c r="B351" s="23"/>
      <c r="D351" s="23"/>
      <c r="E351" s="28"/>
      <c r="F351" s="25"/>
      <c r="G351" s="26"/>
    </row>
    <row r="352" spans="1:7" ht="12.75">
      <c r="A352" s="23"/>
      <c r="B352" s="23"/>
      <c r="D352" s="23"/>
      <c r="E352" s="28"/>
      <c r="F352" s="25"/>
      <c r="G352" s="26"/>
    </row>
    <row r="353" spans="1:7" ht="12.75">
      <c r="A353" s="23"/>
      <c r="B353" s="23"/>
      <c r="D353" s="23"/>
      <c r="E353" s="28"/>
      <c r="F353" s="25"/>
      <c r="G353" s="26"/>
    </row>
    <row r="354" spans="1:7" ht="12.75">
      <c r="A354" s="23"/>
      <c r="B354" s="23"/>
      <c r="D354" s="23"/>
      <c r="E354" s="28"/>
      <c r="F354" s="25"/>
      <c r="G354" s="26"/>
    </row>
    <row r="355" spans="1:7" ht="12.75">
      <c r="A355" s="23"/>
      <c r="B355" s="23"/>
      <c r="D355" s="23"/>
      <c r="E355" s="28"/>
      <c r="F355" s="25"/>
      <c r="G355" s="26"/>
    </row>
    <row r="356" spans="1:7" ht="12.75">
      <c r="A356" s="23"/>
      <c r="B356" s="23"/>
      <c r="D356" s="23"/>
      <c r="E356" s="28"/>
      <c r="F356" s="25"/>
      <c r="G356" s="26"/>
    </row>
    <row r="357" spans="1:7" ht="12.75">
      <c r="A357" s="23"/>
      <c r="B357" s="23"/>
      <c r="D357" s="23"/>
      <c r="E357" s="28"/>
      <c r="F357" s="25"/>
      <c r="G357" s="26"/>
    </row>
    <row r="358" spans="1:7" ht="12.75">
      <c r="A358" s="23"/>
      <c r="B358" s="23"/>
      <c r="D358" s="23"/>
      <c r="E358" s="28"/>
      <c r="F358" s="25"/>
      <c r="G358" s="26"/>
    </row>
    <row r="359" spans="1:7" ht="12.75">
      <c r="A359" s="23"/>
      <c r="B359" s="23"/>
      <c r="D359" s="23"/>
      <c r="E359" s="28"/>
      <c r="F359" s="25"/>
      <c r="G359" s="26"/>
    </row>
    <row r="360" spans="1:7" ht="12.75">
      <c r="A360" s="23"/>
      <c r="B360" s="23"/>
      <c r="D360" s="23"/>
      <c r="E360" s="28"/>
      <c r="F360" s="25"/>
      <c r="G360" s="26"/>
    </row>
    <row r="361" spans="1:7" ht="12.75">
      <c r="A361" s="23"/>
      <c r="B361" s="23"/>
      <c r="D361" s="23"/>
      <c r="E361" s="28"/>
      <c r="F361" s="25"/>
      <c r="G361" s="26"/>
    </row>
    <row r="362" spans="1:7" ht="12.75">
      <c r="A362" s="23"/>
      <c r="B362" s="23"/>
      <c r="D362" s="23"/>
      <c r="E362" s="28"/>
      <c r="F362" s="25"/>
      <c r="G362" s="26"/>
    </row>
    <row r="363" spans="1:7" ht="12.75">
      <c r="A363" s="23"/>
      <c r="B363" s="23"/>
      <c r="D363" s="23"/>
      <c r="E363" s="28"/>
      <c r="F363" s="25"/>
      <c r="G363" s="26"/>
    </row>
    <row r="364" spans="1:7" ht="12.75">
      <c r="A364" s="23"/>
      <c r="B364" s="23"/>
      <c r="D364" s="23"/>
      <c r="E364" s="28"/>
      <c r="F364" s="25"/>
      <c r="G364" s="26"/>
    </row>
    <row r="365" spans="1:7" ht="12.75">
      <c r="A365" s="23"/>
      <c r="B365" s="23"/>
      <c r="D365" s="23"/>
      <c r="E365" s="28"/>
      <c r="F365" s="25"/>
      <c r="G365" s="26"/>
    </row>
    <row r="366" spans="1:7" ht="12.75">
      <c r="A366" s="23"/>
      <c r="B366" s="23"/>
      <c r="D366" s="23"/>
      <c r="E366" s="28"/>
      <c r="F366" s="25"/>
      <c r="G366" s="26"/>
    </row>
    <row r="367" spans="1:7" ht="12.75">
      <c r="A367" s="23"/>
      <c r="B367" s="23"/>
      <c r="D367" s="23"/>
      <c r="E367" s="28"/>
      <c r="F367" s="25"/>
      <c r="G367" s="26"/>
    </row>
    <row r="368" spans="1:7" ht="12.75">
      <c r="A368" s="23"/>
      <c r="B368" s="23"/>
      <c r="D368" s="23"/>
      <c r="E368" s="28"/>
      <c r="F368" s="25"/>
      <c r="G368" s="26"/>
    </row>
    <row r="369" spans="1:7" ht="12.75">
      <c r="A369" s="23"/>
      <c r="B369" s="23"/>
      <c r="D369" s="23"/>
      <c r="E369" s="28"/>
      <c r="F369" s="25"/>
      <c r="G369" s="26"/>
    </row>
    <row r="370" spans="1:7" ht="12.75">
      <c r="A370" s="23"/>
      <c r="B370" s="23"/>
      <c r="D370" s="23"/>
      <c r="E370" s="28"/>
      <c r="F370" s="25"/>
      <c r="G370" s="26"/>
    </row>
    <row r="371" spans="1:7" ht="12.75">
      <c r="A371" s="23"/>
      <c r="B371" s="23"/>
      <c r="D371" s="23"/>
      <c r="E371" s="28"/>
      <c r="F371" s="25"/>
      <c r="G371" s="26"/>
    </row>
    <row r="372" spans="1:7" ht="12.75">
      <c r="A372" s="23"/>
      <c r="B372" s="23"/>
      <c r="D372" s="23"/>
      <c r="E372" s="28"/>
      <c r="F372" s="25"/>
      <c r="G372" s="26"/>
    </row>
    <row r="373" spans="1:7" ht="12.75">
      <c r="A373" s="23"/>
      <c r="B373" s="23"/>
      <c r="D373" s="23"/>
      <c r="E373" s="28"/>
      <c r="F373" s="25"/>
      <c r="G373" s="26"/>
    </row>
    <row r="374" spans="1:7" ht="12.75">
      <c r="A374" s="23"/>
      <c r="B374" s="23"/>
      <c r="D374" s="23"/>
      <c r="E374" s="28"/>
      <c r="F374" s="25"/>
      <c r="G374" s="26"/>
    </row>
    <row r="375" spans="1:7" ht="12.75">
      <c r="A375" s="23"/>
      <c r="B375" s="23"/>
      <c r="D375" s="23"/>
      <c r="E375" s="28"/>
      <c r="F375" s="25"/>
      <c r="G375" s="26"/>
    </row>
    <row r="376" spans="1:7" ht="12.75">
      <c r="A376" s="23"/>
      <c r="B376" s="23"/>
      <c r="D376" s="23"/>
      <c r="E376" s="28"/>
      <c r="F376" s="25"/>
      <c r="G376" s="26"/>
    </row>
    <row r="377" spans="1:7" ht="12.75">
      <c r="A377" s="23"/>
      <c r="B377" s="23"/>
      <c r="D377" s="23"/>
      <c r="E377" s="28"/>
      <c r="F377" s="25"/>
      <c r="G377" s="26"/>
    </row>
    <row r="378" spans="1:7" ht="12.75">
      <c r="A378" s="23"/>
      <c r="B378" s="23"/>
      <c r="D378" s="23"/>
      <c r="E378" s="28"/>
      <c r="F378" s="25"/>
      <c r="G378" s="26"/>
    </row>
    <row r="379" spans="1:7" ht="12.75">
      <c r="A379" s="23"/>
      <c r="B379" s="23"/>
      <c r="D379" s="23"/>
      <c r="E379" s="28"/>
      <c r="F379" s="25"/>
      <c r="G379" s="26"/>
    </row>
    <row r="380" spans="1:7" ht="12.75">
      <c r="A380" s="23"/>
      <c r="B380" s="23"/>
      <c r="D380" s="23"/>
      <c r="E380" s="28"/>
      <c r="F380" s="25"/>
      <c r="G380" s="26"/>
    </row>
    <row r="381" spans="1:7" ht="12.75">
      <c r="A381" s="23"/>
      <c r="B381" s="23"/>
      <c r="D381" s="23"/>
      <c r="E381" s="28"/>
      <c r="F381" s="25"/>
      <c r="G381" s="26"/>
    </row>
    <row r="382" spans="1:7" ht="12.75">
      <c r="A382" s="23"/>
      <c r="B382" s="23"/>
      <c r="D382" s="23"/>
      <c r="E382" s="28"/>
      <c r="F382" s="25"/>
      <c r="G382" s="26"/>
    </row>
    <row r="383" spans="1:7" ht="12.75">
      <c r="A383" s="23"/>
      <c r="B383" s="23"/>
      <c r="D383" s="23"/>
      <c r="E383" s="28"/>
      <c r="F383" s="25"/>
      <c r="G383" s="26"/>
    </row>
    <row r="384" spans="1:7" ht="12.75">
      <c r="A384" s="23"/>
      <c r="B384" s="23"/>
      <c r="D384" s="23"/>
      <c r="E384" s="28"/>
      <c r="F384" s="25"/>
      <c r="G384" s="26"/>
    </row>
    <row r="385" spans="1:7" ht="12.75">
      <c r="A385" s="23"/>
      <c r="B385" s="23"/>
      <c r="D385" s="23"/>
      <c r="E385" s="28"/>
      <c r="F385" s="25"/>
      <c r="G385" s="26"/>
    </row>
    <row r="386" spans="1:7" ht="12.75">
      <c r="A386" s="23"/>
      <c r="B386" s="23"/>
      <c r="D386" s="23"/>
      <c r="E386" s="28"/>
      <c r="F386" s="25"/>
      <c r="G386" s="26"/>
    </row>
    <row r="387" spans="1:7" ht="12.75">
      <c r="A387" s="23"/>
      <c r="B387" s="23"/>
      <c r="D387" s="23"/>
      <c r="E387" s="28"/>
      <c r="F387" s="25"/>
      <c r="G387" s="26"/>
    </row>
    <row r="388" spans="1:7" ht="12.75">
      <c r="A388" s="23"/>
      <c r="B388" s="23"/>
      <c r="D388" s="23"/>
      <c r="E388" s="28"/>
      <c r="F388" s="25"/>
      <c r="G388" s="26"/>
    </row>
    <row r="389" spans="1:7" ht="12.75">
      <c r="A389" s="23"/>
      <c r="B389" s="23"/>
      <c r="D389" s="23"/>
      <c r="E389" s="28"/>
      <c r="F389" s="25"/>
      <c r="G389" s="26"/>
    </row>
    <row r="390" spans="1:7" ht="12.75">
      <c r="A390" s="23"/>
      <c r="B390" s="23"/>
      <c r="D390" s="23"/>
      <c r="E390" s="28"/>
      <c r="F390" s="25"/>
      <c r="G390" s="26"/>
    </row>
    <row r="391" spans="1:7" ht="12.75">
      <c r="A391" s="23"/>
      <c r="B391" s="23"/>
      <c r="D391" s="23"/>
      <c r="E391" s="28"/>
      <c r="F391" s="25"/>
      <c r="G391" s="26"/>
    </row>
    <row r="392" spans="1:7" ht="12.75">
      <c r="A392" s="23"/>
      <c r="B392" s="23"/>
      <c r="D392" s="23"/>
      <c r="E392" s="28"/>
      <c r="F392" s="25"/>
      <c r="G392" s="26"/>
    </row>
    <row r="393" spans="1:7" ht="12.75">
      <c r="A393" s="23"/>
      <c r="B393" s="23"/>
      <c r="D393" s="23"/>
      <c r="E393" s="28"/>
      <c r="F393" s="25"/>
      <c r="G393" s="26"/>
    </row>
    <row r="394" spans="1:7" ht="12.75">
      <c r="A394" s="23"/>
      <c r="B394" s="23"/>
      <c r="D394" s="23"/>
      <c r="E394" s="28"/>
      <c r="F394" s="25"/>
      <c r="G394" s="26"/>
    </row>
    <row r="395" spans="1:7" ht="12.75">
      <c r="A395" s="23"/>
      <c r="B395" s="23"/>
      <c r="D395" s="23"/>
      <c r="E395" s="28"/>
      <c r="F395" s="25"/>
      <c r="G395" s="26"/>
    </row>
    <row r="396" spans="1:7" ht="12.75">
      <c r="A396" s="23"/>
      <c r="B396" s="23"/>
      <c r="D396" s="23"/>
      <c r="E396" s="28"/>
      <c r="F396" s="25"/>
      <c r="G396" s="26"/>
    </row>
    <row r="397" spans="1:7" ht="12.75">
      <c r="A397" s="23"/>
      <c r="B397" s="23"/>
      <c r="D397" s="23"/>
      <c r="E397" s="28"/>
      <c r="F397" s="25"/>
      <c r="G397" s="26"/>
    </row>
    <row r="398" spans="1:7" ht="12.75">
      <c r="A398" s="23"/>
      <c r="B398" s="23"/>
      <c r="D398" s="23"/>
      <c r="E398" s="28"/>
      <c r="F398" s="25"/>
      <c r="G398" s="26"/>
    </row>
    <row r="399" spans="1:7" ht="12.75">
      <c r="A399" s="23"/>
      <c r="B399" s="23"/>
      <c r="D399" s="23"/>
      <c r="E399" s="28"/>
      <c r="F399" s="25"/>
      <c r="G399" s="26"/>
    </row>
    <row r="400" spans="1:7" ht="12.75">
      <c r="A400" s="23"/>
      <c r="B400" s="23"/>
      <c r="D400" s="23"/>
      <c r="E400" s="28"/>
      <c r="F400" s="25"/>
      <c r="G400" s="26"/>
    </row>
    <row r="401" spans="1:7" ht="12.75">
      <c r="A401" s="23"/>
      <c r="B401" s="23"/>
      <c r="D401" s="23"/>
      <c r="E401" s="28"/>
      <c r="F401" s="25"/>
      <c r="G401" s="26"/>
    </row>
    <row r="402" spans="1:7" ht="12.75">
      <c r="A402" s="23"/>
      <c r="B402" s="23"/>
      <c r="D402" s="23"/>
      <c r="E402" s="28"/>
      <c r="F402" s="25"/>
      <c r="G402" s="26"/>
    </row>
    <row r="403" spans="1:7" ht="12.75">
      <c r="A403" s="23"/>
      <c r="B403" s="23"/>
      <c r="D403" s="23"/>
      <c r="E403" s="28"/>
      <c r="F403" s="25"/>
      <c r="G403" s="26"/>
    </row>
    <row r="404" spans="1:7" ht="12.75">
      <c r="A404" s="23"/>
      <c r="B404" s="23"/>
      <c r="D404" s="23"/>
      <c r="E404" s="28"/>
      <c r="F404" s="25"/>
      <c r="G404" s="26"/>
    </row>
    <row r="405" spans="1:7" ht="12.75">
      <c r="A405" s="23"/>
      <c r="B405" s="23"/>
      <c r="D405" s="23"/>
      <c r="E405" s="28"/>
      <c r="F405" s="25"/>
      <c r="G405" s="26"/>
    </row>
    <row r="406" spans="1:7" ht="12.75">
      <c r="A406" s="23"/>
      <c r="B406" s="23"/>
      <c r="D406" s="23"/>
      <c r="E406" s="28"/>
      <c r="F406" s="25"/>
      <c r="G406" s="26"/>
    </row>
    <row r="407" spans="1:7" ht="12.75">
      <c r="A407" s="23"/>
      <c r="B407" s="23"/>
      <c r="D407" s="23"/>
      <c r="E407" s="28"/>
      <c r="F407" s="25"/>
      <c r="G407" s="26"/>
    </row>
    <row r="408" spans="1:7" ht="12.75">
      <c r="A408" s="23"/>
      <c r="B408" s="23"/>
      <c r="D408" s="23"/>
      <c r="E408" s="28"/>
      <c r="F408" s="25"/>
      <c r="G408" s="26"/>
    </row>
    <row r="409" spans="1:7" ht="12.75">
      <c r="A409" s="23"/>
      <c r="B409" s="23"/>
      <c r="D409" s="23"/>
      <c r="E409" s="28"/>
      <c r="F409" s="25"/>
      <c r="G409" s="26"/>
    </row>
    <row r="410" spans="1:7" ht="12.75">
      <c r="A410" s="23"/>
      <c r="B410" s="23"/>
      <c r="D410" s="23"/>
      <c r="E410" s="28"/>
      <c r="F410" s="25"/>
      <c r="G410" s="26"/>
    </row>
    <row r="411" spans="1:7" ht="12.75">
      <c r="A411" s="23"/>
      <c r="B411" s="23"/>
      <c r="D411" s="23"/>
      <c r="E411" s="28"/>
      <c r="F411" s="25"/>
      <c r="G411" s="26"/>
    </row>
    <row r="412" spans="1:7" ht="12.75">
      <c r="A412" s="23"/>
      <c r="B412" s="23"/>
      <c r="D412" s="23"/>
      <c r="E412" s="28"/>
      <c r="F412" s="25"/>
      <c r="G412" s="26"/>
    </row>
    <row r="413" spans="1:7" ht="12.75">
      <c r="A413" s="23"/>
      <c r="B413" s="23"/>
      <c r="D413" s="23"/>
      <c r="E413" s="28"/>
      <c r="F413" s="25"/>
      <c r="G413" s="26"/>
    </row>
    <row r="414" spans="1:7" ht="12.75">
      <c r="A414" s="23"/>
      <c r="B414" s="23"/>
      <c r="D414" s="23"/>
      <c r="E414" s="28"/>
      <c r="F414" s="25"/>
      <c r="G414" s="26"/>
    </row>
    <row r="415" spans="1:7" ht="12.75">
      <c r="A415" s="23"/>
      <c r="B415" s="23"/>
      <c r="D415" s="23"/>
      <c r="E415" s="28"/>
      <c r="F415" s="25"/>
      <c r="G415" s="26"/>
    </row>
    <row r="416" spans="1:7" ht="12.75">
      <c r="A416" s="23"/>
      <c r="B416" s="23"/>
      <c r="D416" s="23"/>
      <c r="E416" s="28"/>
      <c r="F416" s="25"/>
      <c r="G416" s="26"/>
    </row>
    <row r="417" spans="1:7" ht="12.75">
      <c r="A417" s="23"/>
      <c r="B417" s="23"/>
      <c r="D417" s="23"/>
      <c r="E417" s="28"/>
      <c r="F417" s="25"/>
      <c r="G417" s="26"/>
    </row>
    <row r="418" spans="1:7" ht="12.75">
      <c r="A418" s="23"/>
      <c r="B418" s="23"/>
      <c r="D418" s="23"/>
      <c r="E418" s="28"/>
      <c r="F418" s="25"/>
      <c r="G418" s="26"/>
    </row>
    <row r="419" spans="1:7" ht="12.75">
      <c r="A419" s="23"/>
      <c r="B419" s="23"/>
      <c r="D419" s="23"/>
      <c r="E419" s="28"/>
      <c r="F419" s="25"/>
      <c r="G419" s="26"/>
    </row>
    <row r="420" spans="1:7" ht="12.75">
      <c r="A420" s="23"/>
      <c r="B420" s="23"/>
      <c r="D420" s="23"/>
      <c r="E420" s="28"/>
      <c r="F420" s="25"/>
      <c r="G420" s="26"/>
    </row>
    <row r="421" spans="1:7" ht="12.75">
      <c r="A421" s="23"/>
      <c r="B421" s="23"/>
      <c r="D421" s="23"/>
      <c r="E421" s="28"/>
      <c r="F421" s="25"/>
      <c r="G421" s="26"/>
    </row>
    <row r="422" spans="1:7" ht="12.75">
      <c r="A422" s="23"/>
      <c r="B422" s="23"/>
      <c r="D422" s="23"/>
      <c r="E422" s="28"/>
      <c r="F422" s="25"/>
      <c r="G422" s="26"/>
    </row>
    <row r="423" spans="1:7" ht="12.75">
      <c r="A423" s="23"/>
      <c r="B423" s="23"/>
      <c r="D423" s="23"/>
      <c r="E423" s="28"/>
      <c r="F423" s="25"/>
      <c r="G423" s="26"/>
    </row>
    <row r="424" spans="1:7" ht="12.75">
      <c r="A424" s="23"/>
      <c r="B424" s="23"/>
      <c r="D424" s="23"/>
      <c r="E424" s="28"/>
      <c r="F424" s="25"/>
      <c r="G424" s="26"/>
    </row>
    <row r="425" spans="1:7" ht="12.75">
      <c r="A425" s="23"/>
      <c r="B425" s="23"/>
      <c r="D425" s="23"/>
      <c r="E425" s="28"/>
      <c r="F425" s="25"/>
      <c r="G425" s="26"/>
    </row>
    <row r="426" spans="1:7" ht="12.75">
      <c r="A426" s="23"/>
      <c r="B426" s="23"/>
      <c r="D426" s="23"/>
      <c r="E426" s="28"/>
      <c r="F426" s="25"/>
      <c r="G426" s="26"/>
    </row>
    <row r="427" spans="1:7" ht="12.75">
      <c r="A427" s="23"/>
      <c r="B427" s="23"/>
      <c r="D427" s="23"/>
      <c r="E427" s="28"/>
      <c r="F427" s="25"/>
      <c r="G427" s="26"/>
    </row>
    <row r="428" spans="1:7" ht="12.75">
      <c r="A428" s="23"/>
      <c r="B428" s="23"/>
      <c r="D428" s="23"/>
      <c r="E428" s="28"/>
      <c r="F428" s="25"/>
      <c r="G428" s="26"/>
    </row>
    <row r="429" spans="1:7" ht="12.75">
      <c r="A429" s="23"/>
      <c r="B429" s="23"/>
      <c r="D429" s="23"/>
      <c r="E429" s="28"/>
      <c r="F429" s="25"/>
      <c r="G429" s="26"/>
    </row>
    <row r="430" spans="1:7" ht="12.75">
      <c r="A430" s="23"/>
      <c r="B430" s="23"/>
      <c r="D430" s="23"/>
      <c r="E430" s="28"/>
      <c r="F430" s="25"/>
      <c r="G430" s="26"/>
    </row>
    <row r="431" spans="1:7" ht="12.75">
      <c r="A431" s="23"/>
      <c r="B431" s="23"/>
      <c r="D431" s="23"/>
      <c r="E431" s="28"/>
      <c r="F431" s="25"/>
      <c r="G431" s="26"/>
    </row>
    <row r="432" spans="1:7" ht="12.75">
      <c r="A432" s="23"/>
      <c r="B432" s="23"/>
      <c r="D432" s="23"/>
      <c r="E432" s="28"/>
      <c r="F432" s="25"/>
      <c r="G432" s="26"/>
    </row>
  </sheetData>
  <mergeCells count="70">
    <mergeCell ref="F9:F10"/>
    <mergeCell ref="G9:G10"/>
    <mergeCell ref="A1:E1"/>
    <mergeCell ref="A2:E2"/>
    <mergeCell ref="A3:E3"/>
    <mergeCell ref="A6:G6"/>
    <mergeCell ref="A13:A17"/>
    <mergeCell ref="D13:E13"/>
    <mergeCell ref="D16:E16"/>
    <mergeCell ref="D17:E17"/>
    <mergeCell ref="B11:C11"/>
    <mergeCell ref="D11:E11"/>
    <mergeCell ref="D12:E12"/>
    <mergeCell ref="A9:C10"/>
    <mergeCell ref="D9:E10"/>
    <mergeCell ref="D18:E18"/>
    <mergeCell ref="A19:A32"/>
    <mergeCell ref="D19:E19"/>
    <mergeCell ref="B20:B30"/>
    <mergeCell ref="D20:E20"/>
    <mergeCell ref="D21:E21"/>
    <mergeCell ref="D22:E22"/>
    <mergeCell ref="C24:C29"/>
    <mergeCell ref="D30:E30"/>
    <mergeCell ref="D31:E31"/>
    <mergeCell ref="D32:E32"/>
    <mergeCell ref="D33:E33"/>
    <mergeCell ref="D34:E34"/>
    <mergeCell ref="D35:E35"/>
    <mergeCell ref="A36:A47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D46:E46"/>
    <mergeCell ref="D47:E47"/>
    <mergeCell ref="D48:E48"/>
    <mergeCell ref="D49:E49"/>
    <mergeCell ref="D50:E50"/>
    <mergeCell ref="D51:E51"/>
    <mergeCell ref="D52:E52"/>
    <mergeCell ref="D53:E53"/>
    <mergeCell ref="D54:E54"/>
    <mergeCell ref="D55:E55"/>
    <mergeCell ref="D56:E56"/>
    <mergeCell ref="D58:E58"/>
    <mergeCell ref="D59:E59"/>
    <mergeCell ref="A60:A68"/>
    <mergeCell ref="D60:E60"/>
    <mergeCell ref="D61:E61"/>
    <mergeCell ref="D62:E62"/>
    <mergeCell ref="D63:E63"/>
    <mergeCell ref="D64:E64"/>
    <mergeCell ref="D65:E65"/>
    <mergeCell ref="D66:E66"/>
    <mergeCell ref="D67:E67"/>
    <mergeCell ref="D68:E68"/>
    <mergeCell ref="A70:G70"/>
    <mergeCell ref="A71:G71"/>
    <mergeCell ref="E72:F72"/>
    <mergeCell ref="E73:G73"/>
    <mergeCell ref="E74:G74"/>
    <mergeCell ref="A75:B75"/>
    <mergeCell ref="E75:G75"/>
  </mergeCells>
  <printOptions/>
  <pageMargins left="0.75" right="0.75" top="1" bottom="1" header="0.5" footer="0.5"/>
  <pageSetup orientation="portrait" paperSize="9" scale="92" r:id="rId1"/>
  <rowBreaks count="2" manualBreakCount="2">
    <brk id="39" max="6" man="1"/>
    <brk id="6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I691"/>
  <sheetViews>
    <sheetView workbookViewId="0" topLeftCell="A28">
      <selection activeCell="O24" sqref="O24"/>
    </sheetView>
  </sheetViews>
  <sheetFormatPr defaultColWidth="9.140625" defaultRowHeight="12.75"/>
  <cols>
    <col min="1" max="1" width="4.7109375" style="78" customWidth="1"/>
    <col min="2" max="2" width="3.421875" style="78" customWidth="1"/>
    <col min="3" max="3" width="3.421875" style="27" customWidth="1"/>
    <col min="4" max="4" width="5.28125" style="78" customWidth="1"/>
    <col min="5" max="5" width="47.00390625" style="29" customWidth="1"/>
    <col min="6" max="6" width="5.00390625" style="30" customWidth="1"/>
    <col min="7" max="7" width="17.7109375" style="42" customWidth="1"/>
    <col min="8" max="8" width="19.140625" style="26" customWidth="1"/>
    <col min="9" max="109" width="9.140625" style="26" customWidth="1"/>
    <col min="110" max="16384" width="9.140625" style="42" customWidth="1"/>
  </cols>
  <sheetData>
    <row r="1" spans="1:7" ht="12.75">
      <c r="A1" s="312" t="s">
        <v>228</v>
      </c>
      <c r="B1" s="312"/>
      <c r="C1" s="312"/>
      <c r="D1" s="312"/>
      <c r="E1" s="312"/>
      <c r="F1" s="12"/>
      <c r="G1" s="12" t="s">
        <v>312</v>
      </c>
    </row>
    <row r="2" spans="1:7" ht="12.75">
      <c r="A2" s="312" t="s">
        <v>229</v>
      </c>
      <c r="B2" s="312"/>
      <c r="C2" s="312"/>
      <c r="D2" s="312"/>
      <c r="E2" s="312"/>
      <c r="F2" s="12"/>
      <c r="G2" s="12"/>
    </row>
    <row r="3" spans="1:7" ht="12.75">
      <c r="A3" s="312" t="s">
        <v>230</v>
      </c>
      <c r="B3" s="312"/>
      <c r="C3" s="312"/>
      <c r="D3" s="312"/>
      <c r="E3" s="312"/>
      <c r="F3" s="12"/>
      <c r="G3" s="12"/>
    </row>
    <row r="4" spans="1:7" ht="15.75">
      <c r="A4" s="9"/>
      <c r="B4" s="9"/>
      <c r="C4" s="10"/>
      <c r="D4" s="9"/>
      <c r="E4" s="11"/>
      <c r="F4" s="12"/>
      <c r="G4" s="13"/>
    </row>
    <row r="5" spans="1:7" ht="15.75">
      <c r="A5" s="14"/>
      <c r="B5" s="14"/>
      <c r="C5" s="10"/>
      <c r="D5" s="14"/>
      <c r="E5" s="15"/>
      <c r="F5" s="16"/>
      <c r="G5" s="17"/>
    </row>
    <row r="6" spans="1:7" ht="18" customHeight="1">
      <c r="A6" s="313" t="s">
        <v>353</v>
      </c>
      <c r="B6" s="313"/>
      <c r="C6" s="313"/>
      <c r="D6" s="313"/>
      <c r="E6" s="313"/>
      <c r="F6" s="313"/>
      <c r="G6" s="313"/>
    </row>
    <row r="7" spans="1:7" ht="15.75">
      <c r="A7" s="14"/>
      <c r="B7" s="14"/>
      <c r="C7" s="10"/>
      <c r="D7" s="14"/>
      <c r="E7" s="15"/>
      <c r="F7" s="16"/>
      <c r="G7" s="17"/>
    </row>
    <row r="8" spans="1:7" ht="15.75" thickBot="1">
      <c r="A8" s="18"/>
      <c r="B8" s="18"/>
      <c r="C8" s="19"/>
      <c r="D8" s="18"/>
      <c r="E8" s="20"/>
      <c r="F8" s="21"/>
      <c r="G8" s="45" t="s">
        <v>46</v>
      </c>
    </row>
    <row r="9" spans="1:113" ht="15" customHeight="1" thickBot="1">
      <c r="A9" s="322"/>
      <c r="B9" s="323"/>
      <c r="C9" s="323"/>
      <c r="D9" s="310" t="s">
        <v>47</v>
      </c>
      <c r="E9" s="311"/>
      <c r="F9" s="318" t="s">
        <v>52</v>
      </c>
      <c r="G9" s="318" t="s">
        <v>354</v>
      </c>
      <c r="H9" s="314"/>
      <c r="DF9" s="26"/>
      <c r="DG9" s="26"/>
      <c r="DH9" s="26"/>
      <c r="DI9" s="26"/>
    </row>
    <row r="10" spans="1:113" ht="51.75" customHeight="1" thickBot="1">
      <c r="A10" s="323"/>
      <c r="B10" s="323"/>
      <c r="C10" s="323"/>
      <c r="D10" s="311"/>
      <c r="E10" s="311"/>
      <c r="F10" s="311"/>
      <c r="G10" s="311"/>
      <c r="H10" s="314"/>
      <c r="DF10" s="26"/>
      <c r="DG10" s="26"/>
      <c r="DH10" s="26"/>
      <c r="DI10" s="26"/>
    </row>
    <row r="11" spans="1:109" s="67" customFormat="1" ht="12" thickBot="1">
      <c r="A11" s="65">
        <v>0</v>
      </c>
      <c r="B11" s="320">
        <v>1</v>
      </c>
      <c r="C11" s="320"/>
      <c r="D11" s="321">
        <v>2</v>
      </c>
      <c r="E11" s="321"/>
      <c r="F11" s="66">
        <v>3</v>
      </c>
      <c r="G11" s="66">
        <v>4</v>
      </c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</row>
    <row r="12" spans="1:9" ht="16.5" customHeight="1" thickBot="1">
      <c r="A12" s="68" t="s">
        <v>25</v>
      </c>
      <c r="B12" s="61"/>
      <c r="C12" s="69"/>
      <c r="D12" s="330" t="s">
        <v>118</v>
      </c>
      <c r="E12" s="330"/>
      <c r="F12" s="71">
        <v>1</v>
      </c>
      <c r="G12" s="39">
        <f>'BVC 2016 analitic'!N13</f>
        <v>1842500</v>
      </c>
      <c r="H12" s="25"/>
      <c r="I12" s="72"/>
    </row>
    <row r="13" spans="1:9" ht="15" customHeight="1" thickBot="1">
      <c r="A13" s="334"/>
      <c r="B13" s="61">
        <v>1</v>
      </c>
      <c r="C13" s="69"/>
      <c r="D13" s="330" t="s">
        <v>295</v>
      </c>
      <c r="E13" s="330"/>
      <c r="F13" s="71">
        <v>2</v>
      </c>
      <c r="G13" s="39">
        <f>'BVC 2016 analitic'!N14</f>
        <v>1839200</v>
      </c>
      <c r="H13" s="25"/>
      <c r="I13" s="72"/>
    </row>
    <row r="14" spans="1:9" ht="17.25" customHeight="1" thickBot="1">
      <c r="A14" s="334"/>
      <c r="B14" s="61"/>
      <c r="C14" s="69"/>
      <c r="D14" s="70" t="s">
        <v>26</v>
      </c>
      <c r="E14" s="70" t="s">
        <v>297</v>
      </c>
      <c r="F14" s="71">
        <v>3</v>
      </c>
      <c r="G14" s="39">
        <f>'BVC 2016 analitic'!N22</f>
        <v>0</v>
      </c>
      <c r="H14" s="25"/>
      <c r="I14" s="72"/>
    </row>
    <row r="15" spans="1:9" ht="15" customHeight="1" thickBot="1">
      <c r="A15" s="334"/>
      <c r="B15" s="61"/>
      <c r="C15" s="69"/>
      <c r="D15" s="70" t="s">
        <v>27</v>
      </c>
      <c r="E15" s="70" t="s">
        <v>296</v>
      </c>
      <c r="F15" s="71">
        <v>4</v>
      </c>
      <c r="G15" s="39">
        <f>'BVC 2016 analitic'!N23</f>
        <v>0</v>
      </c>
      <c r="H15" s="25"/>
      <c r="I15" s="72"/>
    </row>
    <row r="16" spans="1:9" ht="16.5" customHeight="1" thickBot="1">
      <c r="A16" s="334"/>
      <c r="B16" s="61">
        <v>2</v>
      </c>
      <c r="C16" s="69"/>
      <c r="D16" s="330" t="s">
        <v>105</v>
      </c>
      <c r="E16" s="330"/>
      <c r="F16" s="71">
        <v>5</v>
      </c>
      <c r="G16" s="39">
        <f>'BVC 2016 analitic'!N34</f>
        <v>3300</v>
      </c>
      <c r="H16" s="25"/>
      <c r="I16" s="72"/>
    </row>
    <row r="17" spans="1:9" ht="17.25" customHeight="1" thickBot="1">
      <c r="A17" s="334"/>
      <c r="B17" s="61">
        <v>3</v>
      </c>
      <c r="C17" s="69"/>
      <c r="D17" s="330" t="s">
        <v>7</v>
      </c>
      <c r="E17" s="330"/>
      <c r="F17" s="71">
        <v>6</v>
      </c>
      <c r="G17" s="39">
        <f>'BVC 2016 analitic'!N40</f>
        <v>0</v>
      </c>
      <c r="H17" s="25"/>
      <c r="I17" s="72"/>
    </row>
    <row r="18" spans="1:9" ht="15.75" customHeight="1" thickBot="1">
      <c r="A18" s="68" t="s">
        <v>15</v>
      </c>
      <c r="B18" s="61"/>
      <c r="C18" s="69"/>
      <c r="D18" s="330" t="s">
        <v>298</v>
      </c>
      <c r="E18" s="330"/>
      <c r="F18" s="71">
        <v>7</v>
      </c>
      <c r="G18" s="39">
        <f>'BVC 2016 analitic'!N41</f>
        <v>1683000</v>
      </c>
      <c r="H18" s="25"/>
      <c r="I18" s="72"/>
    </row>
    <row r="19" spans="1:9" ht="15" customHeight="1" thickBot="1">
      <c r="A19" s="334"/>
      <c r="B19" s="61">
        <v>1</v>
      </c>
      <c r="C19" s="69"/>
      <c r="D19" s="330" t="s">
        <v>8</v>
      </c>
      <c r="E19" s="324"/>
      <c r="F19" s="71">
        <v>8</v>
      </c>
      <c r="G19" s="39">
        <f>'BVC 2016 analitic'!N42</f>
        <v>1679500</v>
      </c>
      <c r="H19" s="25"/>
      <c r="I19" s="72"/>
    </row>
    <row r="20" spans="1:9" ht="16.5" customHeight="1" thickBot="1">
      <c r="A20" s="334"/>
      <c r="B20" s="318"/>
      <c r="C20" s="69" t="s">
        <v>119</v>
      </c>
      <c r="D20" s="330" t="s">
        <v>120</v>
      </c>
      <c r="E20" s="330"/>
      <c r="F20" s="71">
        <v>9</v>
      </c>
      <c r="G20" s="39">
        <f>'BVC 2016 analitic'!N43</f>
        <v>456000</v>
      </c>
      <c r="H20" s="25"/>
      <c r="I20" s="72"/>
    </row>
    <row r="21" spans="1:9" ht="16.5" customHeight="1" thickBot="1">
      <c r="A21" s="334"/>
      <c r="B21" s="318"/>
      <c r="C21" s="69" t="s">
        <v>121</v>
      </c>
      <c r="D21" s="330" t="s">
        <v>127</v>
      </c>
      <c r="E21" s="324"/>
      <c r="F21" s="71">
        <v>10</v>
      </c>
      <c r="G21" s="39">
        <f>'BVC 2016 analitic'!N91</f>
        <v>36200</v>
      </c>
      <c r="H21" s="25"/>
      <c r="I21" s="72"/>
    </row>
    <row r="22" spans="1:11" ht="17.25" customHeight="1" thickBot="1">
      <c r="A22" s="334"/>
      <c r="B22" s="318"/>
      <c r="C22" s="69" t="s">
        <v>125</v>
      </c>
      <c r="D22" s="330" t="s">
        <v>106</v>
      </c>
      <c r="E22" s="330"/>
      <c r="F22" s="71">
        <v>11</v>
      </c>
      <c r="G22" s="39">
        <f>'BVC 2016 analitic'!N98</f>
        <v>865300</v>
      </c>
      <c r="H22" s="25"/>
      <c r="I22" s="72"/>
      <c r="K22" s="72"/>
    </row>
    <row r="23" spans="1:9" ht="17.25" customHeight="1" thickBot="1">
      <c r="A23" s="334"/>
      <c r="B23" s="318"/>
      <c r="C23" s="69"/>
      <c r="D23" s="70" t="s">
        <v>282</v>
      </c>
      <c r="E23" s="70" t="s">
        <v>299</v>
      </c>
      <c r="F23" s="71">
        <v>12</v>
      </c>
      <c r="G23" s="39">
        <f>'BVC 2016 analitic'!N99</f>
        <v>701300</v>
      </c>
      <c r="H23" s="25"/>
      <c r="I23" s="72"/>
    </row>
    <row r="24" spans="1:9" ht="16.5" customHeight="1" thickBot="1">
      <c r="A24" s="334"/>
      <c r="B24" s="318"/>
      <c r="C24" s="319"/>
      <c r="D24" s="68" t="s">
        <v>156</v>
      </c>
      <c r="E24" s="70" t="s">
        <v>333</v>
      </c>
      <c r="F24" s="71">
        <v>13</v>
      </c>
      <c r="G24" s="39">
        <f>'BVC 2016 analitic'!N100</f>
        <v>599500</v>
      </c>
      <c r="H24" s="25"/>
      <c r="I24" s="72"/>
    </row>
    <row r="25" spans="1:9" ht="16.5" customHeight="1" thickBot="1">
      <c r="A25" s="334"/>
      <c r="B25" s="318"/>
      <c r="C25" s="319"/>
      <c r="D25" s="68" t="s">
        <v>157</v>
      </c>
      <c r="E25" s="70" t="s">
        <v>166</v>
      </c>
      <c r="F25" s="71">
        <v>14</v>
      </c>
      <c r="G25" s="39">
        <f>'BVC 2016 analitic'!N106</f>
        <v>101800</v>
      </c>
      <c r="H25" s="25"/>
      <c r="I25" s="72"/>
    </row>
    <row r="26" spans="1:9" ht="15.75" customHeight="1" thickBot="1">
      <c r="A26" s="334"/>
      <c r="B26" s="318"/>
      <c r="C26" s="319"/>
      <c r="D26" s="68" t="s">
        <v>158</v>
      </c>
      <c r="E26" s="70" t="s">
        <v>122</v>
      </c>
      <c r="F26" s="71">
        <v>15</v>
      </c>
      <c r="G26" s="39">
        <f>'BVC 2016 analitic'!N114</f>
        <v>7400</v>
      </c>
      <c r="H26" s="25"/>
      <c r="I26" s="72"/>
    </row>
    <row r="27" spans="1:9" ht="29.25" customHeight="1" thickBot="1">
      <c r="A27" s="334"/>
      <c r="B27" s="318"/>
      <c r="C27" s="319"/>
      <c r="D27" s="68"/>
      <c r="E27" s="73" t="s">
        <v>123</v>
      </c>
      <c r="F27" s="71">
        <v>16</v>
      </c>
      <c r="G27" s="39">
        <f>'BVC 2016 analitic'!N115</f>
        <v>3000</v>
      </c>
      <c r="H27" s="25"/>
      <c r="I27" s="72"/>
    </row>
    <row r="28" spans="1:9" ht="36.75" customHeight="1" thickBot="1">
      <c r="A28" s="334"/>
      <c r="B28" s="318"/>
      <c r="C28" s="319"/>
      <c r="D28" s="68" t="s">
        <v>159</v>
      </c>
      <c r="E28" s="70" t="s">
        <v>300</v>
      </c>
      <c r="F28" s="71">
        <v>17</v>
      </c>
      <c r="G28" s="39">
        <f>'BVC 2016 analitic'!N118</f>
        <v>750</v>
      </c>
      <c r="H28" s="25"/>
      <c r="I28" s="72"/>
    </row>
    <row r="29" spans="1:9" ht="29.25" customHeight="1" thickBot="1">
      <c r="A29" s="334"/>
      <c r="B29" s="318"/>
      <c r="C29" s="319"/>
      <c r="D29" s="68" t="s">
        <v>160</v>
      </c>
      <c r="E29" s="70" t="s">
        <v>124</v>
      </c>
      <c r="F29" s="71">
        <v>18</v>
      </c>
      <c r="G29" s="39">
        <f>'BVC 2016 analitic'!N127</f>
        <v>155850</v>
      </c>
      <c r="H29" s="25"/>
      <c r="I29" s="72"/>
    </row>
    <row r="30" spans="1:9" ht="15" customHeight="1" thickBot="1">
      <c r="A30" s="334"/>
      <c r="B30" s="318"/>
      <c r="C30" s="69" t="s">
        <v>126</v>
      </c>
      <c r="D30" s="330" t="s">
        <v>107</v>
      </c>
      <c r="E30" s="324"/>
      <c r="F30" s="71">
        <v>19</v>
      </c>
      <c r="G30" s="39">
        <f>'BVC 2016 analitic'!N134</f>
        <v>322000</v>
      </c>
      <c r="H30" s="25"/>
      <c r="I30" s="72"/>
    </row>
    <row r="31" spans="1:9" ht="17.25" customHeight="1" thickBot="1">
      <c r="A31" s="334"/>
      <c r="B31" s="61">
        <v>2</v>
      </c>
      <c r="C31" s="69"/>
      <c r="D31" s="330" t="s">
        <v>108</v>
      </c>
      <c r="E31" s="330"/>
      <c r="F31" s="71">
        <v>20</v>
      </c>
      <c r="G31" s="39">
        <f>'BVC 2016 analitic'!N151</f>
        <v>3500</v>
      </c>
      <c r="H31" s="25"/>
      <c r="I31" s="72"/>
    </row>
    <row r="32" spans="1:9" ht="15.75" customHeight="1" thickBot="1">
      <c r="A32" s="334"/>
      <c r="B32" s="61">
        <v>3</v>
      </c>
      <c r="C32" s="69"/>
      <c r="D32" s="330" t="s">
        <v>9</v>
      </c>
      <c r="E32" s="330"/>
      <c r="F32" s="71">
        <v>21</v>
      </c>
      <c r="G32" s="39">
        <f>'BVC 2016 analitic'!N159</f>
        <v>0</v>
      </c>
      <c r="H32" s="25"/>
      <c r="I32" s="72"/>
    </row>
    <row r="33" spans="1:9" ht="15.75" customHeight="1" thickBot="1">
      <c r="A33" s="68" t="s">
        <v>18</v>
      </c>
      <c r="B33" s="61"/>
      <c r="C33" s="69"/>
      <c r="D33" s="330" t="s">
        <v>10</v>
      </c>
      <c r="E33" s="330"/>
      <c r="F33" s="71">
        <v>22</v>
      </c>
      <c r="G33" s="39">
        <f>'BVC 2016 analitic'!N160</f>
        <v>159500</v>
      </c>
      <c r="H33" s="25"/>
      <c r="I33" s="72"/>
    </row>
    <row r="34" spans="1:9" ht="15.75" customHeight="1" thickBot="1">
      <c r="A34" s="68" t="s">
        <v>19</v>
      </c>
      <c r="B34" s="61"/>
      <c r="C34" s="69"/>
      <c r="D34" s="330" t="s">
        <v>109</v>
      </c>
      <c r="E34" s="330"/>
      <c r="F34" s="71">
        <v>23</v>
      </c>
      <c r="G34" s="39">
        <f>'BVC 2016 analitic'!N163</f>
        <v>27860.3</v>
      </c>
      <c r="H34" s="25"/>
      <c r="I34" s="72"/>
    </row>
    <row r="35" spans="1:109" s="29" customFormat="1" ht="24.75" customHeight="1" thickBot="1">
      <c r="A35" s="68" t="s">
        <v>20</v>
      </c>
      <c r="B35" s="61"/>
      <c r="C35" s="69"/>
      <c r="D35" s="330" t="s">
        <v>110</v>
      </c>
      <c r="E35" s="330"/>
      <c r="F35" s="71">
        <v>24</v>
      </c>
      <c r="G35" s="39">
        <f>G33-G34</f>
        <v>131639.7</v>
      </c>
      <c r="H35" s="74"/>
      <c r="I35" s="72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/>
      <c r="BX35" s="28"/>
      <c r="BY35" s="28"/>
      <c r="BZ35" s="28"/>
      <c r="CA35" s="28"/>
      <c r="CB35" s="28"/>
      <c r="CC35" s="28"/>
      <c r="CD35" s="28"/>
      <c r="CE35" s="28"/>
      <c r="CF35" s="28"/>
      <c r="CG35" s="28"/>
      <c r="CH35" s="28"/>
      <c r="CI35" s="28"/>
      <c r="CJ35" s="28"/>
      <c r="CK35" s="28"/>
      <c r="CL35" s="28"/>
      <c r="CM35" s="28"/>
      <c r="CN35" s="28"/>
      <c r="CO35" s="28"/>
      <c r="CP35" s="28"/>
      <c r="CQ35" s="28"/>
      <c r="CR35" s="28"/>
      <c r="CS35" s="28"/>
      <c r="CT35" s="28"/>
      <c r="CU35" s="28"/>
      <c r="CV35" s="28"/>
      <c r="CW35" s="28"/>
      <c r="CX35" s="28"/>
      <c r="CY35" s="28"/>
      <c r="CZ35" s="28"/>
      <c r="DA35" s="28"/>
      <c r="DB35" s="28"/>
      <c r="DC35" s="28"/>
      <c r="DD35" s="28"/>
      <c r="DE35" s="28"/>
    </row>
    <row r="36" spans="1:9" ht="15.75" customHeight="1" thickBot="1">
      <c r="A36" s="334"/>
      <c r="B36" s="61">
        <v>1</v>
      </c>
      <c r="C36" s="69"/>
      <c r="D36" s="330" t="s">
        <v>54</v>
      </c>
      <c r="E36" s="330"/>
      <c r="F36" s="71">
        <v>25</v>
      </c>
      <c r="G36" s="39"/>
      <c r="H36" s="25"/>
      <c r="I36" s="72"/>
    </row>
    <row r="37" spans="1:9" ht="27.75" customHeight="1" thickBot="1">
      <c r="A37" s="334"/>
      <c r="B37" s="61">
        <v>2</v>
      </c>
      <c r="C37" s="69"/>
      <c r="D37" s="330" t="s">
        <v>55</v>
      </c>
      <c r="E37" s="330"/>
      <c r="F37" s="71">
        <v>26</v>
      </c>
      <c r="G37" s="39"/>
      <c r="H37" s="25"/>
      <c r="I37" s="72"/>
    </row>
    <row r="38" spans="1:9" ht="15.75" customHeight="1" thickBot="1">
      <c r="A38" s="334"/>
      <c r="B38" s="61">
        <v>3</v>
      </c>
      <c r="C38" s="69"/>
      <c r="D38" s="330" t="s">
        <v>56</v>
      </c>
      <c r="E38" s="330"/>
      <c r="F38" s="71">
        <v>27</v>
      </c>
      <c r="G38" s="39"/>
      <c r="H38" s="25"/>
      <c r="I38" s="72"/>
    </row>
    <row r="39" spans="1:9" ht="64.5" customHeight="1" thickBot="1">
      <c r="A39" s="334"/>
      <c r="B39" s="61">
        <v>4</v>
      </c>
      <c r="C39" s="69"/>
      <c r="D39" s="338" t="s">
        <v>313</v>
      </c>
      <c r="E39" s="339"/>
      <c r="F39" s="71">
        <v>28</v>
      </c>
      <c r="G39" s="39"/>
      <c r="H39" s="25"/>
      <c r="I39" s="72"/>
    </row>
    <row r="40" spans="1:9" ht="20.25" customHeight="1" thickBot="1">
      <c r="A40" s="334"/>
      <c r="B40" s="61">
        <v>5</v>
      </c>
      <c r="C40" s="69"/>
      <c r="D40" s="330" t="s">
        <v>58</v>
      </c>
      <c r="E40" s="330"/>
      <c r="F40" s="71">
        <v>29</v>
      </c>
      <c r="G40" s="39"/>
      <c r="H40" s="25"/>
      <c r="I40" s="72"/>
    </row>
    <row r="41" spans="1:9" ht="27.75" customHeight="1" thickBot="1">
      <c r="A41" s="334"/>
      <c r="B41" s="61">
        <v>6</v>
      </c>
      <c r="C41" s="69"/>
      <c r="D41" s="337" t="s">
        <v>344</v>
      </c>
      <c r="E41" s="337"/>
      <c r="F41" s="71">
        <v>30</v>
      </c>
      <c r="G41" s="39">
        <f>G35</f>
        <v>131639.7</v>
      </c>
      <c r="H41" s="25"/>
      <c r="I41" s="72"/>
    </row>
    <row r="42" spans="1:9" ht="56.25" customHeight="1" thickBot="1">
      <c r="A42" s="334"/>
      <c r="B42" s="61">
        <v>7</v>
      </c>
      <c r="C42" s="69"/>
      <c r="D42" s="330" t="s">
        <v>59</v>
      </c>
      <c r="E42" s="330"/>
      <c r="F42" s="71">
        <v>31</v>
      </c>
      <c r="G42" s="39">
        <f>'BVC 2016 SINTETIC'!H42</f>
        <v>14626.6</v>
      </c>
      <c r="H42" s="25"/>
      <c r="I42" s="72"/>
    </row>
    <row r="43" spans="1:9" ht="66.75" customHeight="1" thickBot="1">
      <c r="A43" s="334"/>
      <c r="B43" s="61">
        <v>8</v>
      </c>
      <c r="C43" s="69"/>
      <c r="D43" s="330" t="s">
        <v>111</v>
      </c>
      <c r="E43" s="330"/>
      <c r="F43" s="71">
        <v>32</v>
      </c>
      <c r="G43" s="39">
        <f>'BVC 2016 SINTETIC'!H43</f>
        <v>73133.2</v>
      </c>
      <c r="H43" s="25"/>
      <c r="I43" s="72"/>
    </row>
    <row r="44" spans="1:9" ht="18.75" customHeight="1" thickBot="1">
      <c r="A44" s="334"/>
      <c r="B44" s="61"/>
      <c r="C44" s="69" t="s">
        <v>26</v>
      </c>
      <c r="D44" s="330" t="s">
        <v>301</v>
      </c>
      <c r="E44" s="330"/>
      <c r="F44" s="71">
        <v>33</v>
      </c>
      <c r="G44" s="39"/>
      <c r="H44" s="25"/>
      <c r="I44" s="72"/>
    </row>
    <row r="45" spans="1:9" ht="17.25" customHeight="1" thickBot="1">
      <c r="A45" s="334"/>
      <c r="B45" s="61"/>
      <c r="C45" s="69" t="s">
        <v>27</v>
      </c>
      <c r="D45" s="330" t="s">
        <v>302</v>
      </c>
      <c r="E45" s="330"/>
      <c r="F45" s="71" t="s">
        <v>343</v>
      </c>
      <c r="G45" s="39"/>
      <c r="H45" s="25"/>
      <c r="I45" s="72"/>
    </row>
    <row r="46" spans="1:9" ht="19.5" customHeight="1" thickBot="1">
      <c r="A46" s="334"/>
      <c r="B46" s="61"/>
      <c r="C46" s="69" t="s">
        <v>29</v>
      </c>
      <c r="D46" s="330" t="s">
        <v>303</v>
      </c>
      <c r="E46" s="330"/>
      <c r="F46" s="71">
        <v>34</v>
      </c>
      <c r="G46" s="39"/>
      <c r="H46" s="25"/>
      <c r="I46" s="72"/>
    </row>
    <row r="47" spans="1:9" ht="42" customHeight="1" thickBot="1">
      <c r="A47" s="334"/>
      <c r="B47" s="61">
        <v>9</v>
      </c>
      <c r="C47" s="69"/>
      <c r="D47" s="337" t="s">
        <v>345</v>
      </c>
      <c r="E47" s="337"/>
      <c r="F47" s="71">
        <v>35</v>
      </c>
      <c r="G47" s="39">
        <f>'BVC 2016 SINTETIC'!H47</f>
        <v>58506.500000000015</v>
      </c>
      <c r="H47" s="25"/>
      <c r="I47" s="72"/>
    </row>
    <row r="48" spans="1:9" ht="20.25" customHeight="1" thickBot="1">
      <c r="A48" s="68" t="s">
        <v>21</v>
      </c>
      <c r="B48" s="61"/>
      <c r="C48" s="69"/>
      <c r="D48" s="330" t="s">
        <v>11</v>
      </c>
      <c r="E48" s="330"/>
      <c r="F48" s="71">
        <v>36</v>
      </c>
      <c r="G48" s="39"/>
      <c r="H48" s="25"/>
      <c r="I48" s="72"/>
    </row>
    <row r="49" spans="1:9" ht="29.25" customHeight="1" thickBot="1">
      <c r="A49" s="68" t="s">
        <v>22</v>
      </c>
      <c r="B49" s="61"/>
      <c r="C49" s="69"/>
      <c r="D49" s="330" t="s">
        <v>128</v>
      </c>
      <c r="E49" s="330"/>
      <c r="F49" s="71">
        <v>37</v>
      </c>
      <c r="G49" s="39"/>
      <c r="H49" s="25"/>
      <c r="I49" s="72"/>
    </row>
    <row r="50" spans="1:9" ht="15.75" customHeight="1" thickBot="1">
      <c r="A50" s="68"/>
      <c r="B50" s="61"/>
      <c r="C50" s="69" t="s">
        <v>26</v>
      </c>
      <c r="D50" s="330" t="s">
        <v>36</v>
      </c>
      <c r="E50" s="330"/>
      <c r="F50" s="71">
        <v>38</v>
      </c>
      <c r="G50" s="39"/>
      <c r="H50" s="25"/>
      <c r="I50" s="72"/>
    </row>
    <row r="51" spans="1:9" ht="15.75" customHeight="1" thickBot="1">
      <c r="A51" s="68"/>
      <c r="B51" s="61"/>
      <c r="C51" s="69" t="s">
        <v>27</v>
      </c>
      <c r="D51" s="330" t="s">
        <v>129</v>
      </c>
      <c r="E51" s="330"/>
      <c r="F51" s="71">
        <v>39</v>
      </c>
      <c r="G51" s="39"/>
      <c r="H51" s="25"/>
      <c r="I51" s="72"/>
    </row>
    <row r="52" spans="1:9" ht="15.75" customHeight="1" thickBot="1">
      <c r="A52" s="68"/>
      <c r="B52" s="61"/>
      <c r="C52" s="69" t="s">
        <v>29</v>
      </c>
      <c r="D52" s="330" t="s">
        <v>130</v>
      </c>
      <c r="E52" s="330"/>
      <c r="F52" s="71">
        <v>40</v>
      </c>
      <c r="G52" s="39"/>
      <c r="H52" s="25"/>
      <c r="I52" s="72"/>
    </row>
    <row r="53" spans="1:9" ht="15.75" customHeight="1" thickBot="1">
      <c r="A53" s="68"/>
      <c r="B53" s="61"/>
      <c r="C53" s="69" t="s">
        <v>31</v>
      </c>
      <c r="D53" s="330" t="s">
        <v>44</v>
      </c>
      <c r="E53" s="330"/>
      <c r="F53" s="71">
        <v>41</v>
      </c>
      <c r="G53" s="39"/>
      <c r="H53" s="25"/>
      <c r="I53" s="72"/>
    </row>
    <row r="54" spans="1:9" ht="15.75" customHeight="1" thickBot="1">
      <c r="A54" s="68"/>
      <c r="B54" s="61"/>
      <c r="C54" s="69" t="s">
        <v>32</v>
      </c>
      <c r="D54" s="330" t="s">
        <v>45</v>
      </c>
      <c r="E54" s="330"/>
      <c r="F54" s="71">
        <v>42</v>
      </c>
      <c r="G54" s="39"/>
      <c r="H54" s="25"/>
      <c r="I54" s="72"/>
    </row>
    <row r="55" spans="1:9" ht="18.75" customHeight="1" thickBot="1">
      <c r="A55" s="68" t="s">
        <v>23</v>
      </c>
      <c r="B55" s="61"/>
      <c r="C55" s="69"/>
      <c r="D55" s="330" t="s">
        <v>12</v>
      </c>
      <c r="E55" s="330"/>
      <c r="F55" s="71">
        <v>43</v>
      </c>
      <c r="G55" s="39">
        <f>'Anexa 4'!G11</f>
        <v>238506.5</v>
      </c>
      <c r="H55" s="25"/>
      <c r="I55" s="72"/>
    </row>
    <row r="56" spans="1:9" ht="15.75" customHeight="1" thickBot="1">
      <c r="A56" s="68"/>
      <c r="B56" s="61">
        <v>1</v>
      </c>
      <c r="C56" s="69"/>
      <c r="D56" s="330" t="s">
        <v>13</v>
      </c>
      <c r="E56" s="330"/>
      <c r="F56" s="71">
        <v>44</v>
      </c>
      <c r="G56" s="39">
        <f>'Anexa 4'!G15+'Anexa 4'!G16</f>
        <v>45000</v>
      </c>
      <c r="H56" s="25"/>
      <c r="I56" s="72"/>
    </row>
    <row r="57" spans="1:9" ht="26.25" customHeight="1" thickBot="1">
      <c r="A57" s="68"/>
      <c r="B57" s="61"/>
      <c r="C57" s="69"/>
      <c r="D57" s="70"/>
      <c r="E57" s="70" t="s">
        <v>304</v>
      </c>
      <c r="F57" s="71">
        <v>45</v>
      </c>
      <c r="G57" s="39"/>
      <c r="H57" s="25"/>
      <c r="I57" s="72"/>
    </row>
    <row r="58" spans="1:9" ht="15.75" customHeight="1" thickBot="1">
      <c r="A58" s="68" t="s">
        <v>24</v>
      </c>
      <c r="B58" s="61"/>
      <c r="C58" s="69"/>
      <c r="D58" s="330" t="s">
        <v>112</v>
      </c>
      <c r="E58" s="330"/>
      <c r="F58" s="71">
        <v>46</v>
      </c>
      <c r="G58" s="39">
        <f>'Anexa 4'!G24</f>
        <v>238506.5</v>
      </c>
      <c r="H58" s="25"/>
      <c r="I58" s="72"/>
    </row>
    <row r="59" spans="1:9" ht="17.25" customHeight="1" thickBot="1">
      <c r="A59" s="68" t="s">
        <v>60</v>
      </c>
      <c r="B59" s="60"/>
      <c r="C59" s="69"/>
      <c r="D59" s="330" t="s">
        <v>14</v>
      </c>
      <c r="E59" s="330"/>
      <c r="F59" s="71">
        <v>47</v>
      </c>
      <c r="G59" s="40"/>
      <c r="H59" s="25"/>
      <c r="I59" s="72"/>
    </row>
    <row r="60" spans="1:9" ht="18.75" customHeight="1" thickBot="1">
      <c r="A60" s="334"/>
      <c r="B60" s="61">
        <v>1</v>
      </c>
      <c r="C60" s="69"/>
      <c r="D60" s="330" t="s">
        <v>101</v>
      </c>
      <c r="E60" s="330"/>
      <c r="F60" s="71">
        <v>48</v>
      </c>
      <c r="G60" s="40">
        <f>'BVC 2016 analitic'!N169</f>
        <v>19670</v>
      </c>
      <c r="H60" s="25"/>
      <c r="I60" s="72"/>
    </row>
    <row r="61" spans="1:9" ht="15.75" customHeight="1" thickBot="1">
      <c r="A61" s="334"/>
      <c r="B61" s="61">
        <v>2</v>
      </c>
      <c r="C61" s="69"/>
      <c r="D61" s="330" t="s">
        <v>332</v>
      </c>
      <c r="E61" s="330"/>
      <c r="F61" s="71">
        <v>49</v>
      </c>
      <c r="G61" s="40">
        <f>'BVC 2016 analitic'!N170</f>
        <v>22235</v>
      </c>
      <c r="H61" s="25"/>
      <c r="I61" s="72"/>
    </row>
    <row r="62" spans="1:9" ht="28.5" customHeight="1" thickBot="1">
      <c r="A62" s="334"/>
      <c r="B62" s="61">
        <v>3</v>
      </c>
      <c r="C62" s="69"/>
      <c r="D62" s="335" t="s">
        <v>349</v>
      </c>
      <c r="E62" s="336"/>
      <c r="F62" s="71">
        <v>50</v>
      </c>
      <c r="G62" s="40">
        <f>'BVC 2016 analitic'!N174</f>
        <v>2466.1873172925566</v>
      </c>
      <c r="H62" s="25"/>
      <c r="I62" s="72"/>
    </row>
    <row r="63" spans="1:9" ht="38.25" customHeight="1" thickBot="1">
      <c r="A63" s="334"/>
      <c r="B63" s="61">
        <v>4</v>
      </c>
      <c r="C63" s="69"/>
      <c r="D63" s="335" t="s">
        <v>305</v>
      </c>
      <c r="E63" s="335"/>
      <c r="F63" s="71">
        <v>51</v>
      </c>
      <c r="G63" s="40">
        <f>'BVC 2016 analitic'!N173</f>
        <v>2246.833070984184</v>
      </c>
      <c r="H63" s="25"/>
      <c r="I63" s="72"/>
    </row>
    <row r="64" spans="1:9" ht="33" customHeight="1" thickBot="1">
      <c r="A64" s="334"/>
      <c r="B64" s="61">
        <v>5</v>
      </c>
      <c r="C64" s="69"/>
      <c r="D64" s="335" t="s">
        <v>306</v>
      </c>
      <c r="E64" s="335"/>
      <c r="F64" s="71">
        <v>52</v>
      </c>
      <c r="G64" s="40">
        <f>'BVC 2016 analitic'!N175</f>
        <v>82716.43804812233</v>
      </c>
      <c r="H64" s="25"/>
      <c r="I64" s="72"/>
    </row>
    <row r="65" spans="1:9" ht="30" customHeight="1" thickBot="1">
      <c r="A65" s="334"/>
      <c r="B65" s="61">
        <v>6</v>
      </c>
      <c r="C65" s="69"/>
      <c r="D65" s="335" t="s">
        <v>310</v>
      </c>
      <c r="E65" s="335"/>
      <c r="F65" s="71">
        <v>53</v>
      </c>
      <c r="G65" s="40">
        <f>'BVC 2016 analitic'!N176</f>
        <v>420.95794917922194</v>
      </c>
      <c r="H65" s="25"/>
      <c r="I65" s="72"/>
    </row>
    <row r="66" spans="1:9" ht="27.75" customHeight="1" thickBot="1">
      <c r="A66" s="334"/>
      <c r="B66" s="61">
        <v>7</v>
      </c>
      <c r="C66" s="69"/>
      <c r="D66" s="330" t="s">
        <v>307</v>
      </c>
      <c r="E66" s="330"/>
      <c r="F66" s="71">
        <v>54</v>
      </c>
      <c r="G66" s="40">
        <f>G18/G12*1000</f>
        <v>913.4328358208955</v>
      </c>
      <c r="H66" s="25"/>
      <c r="I66" s="72"/>
    </row>
    <row r="67" spans="1:9" ht="15.75" customHeight="1" thickBot="1">
      <c r="A67" s="334"/>
      <c r="B67" s="61">
        <v>8</v>
      </c>
      <c r="C67" s="69"/>
      <c r="D67" s="330" t="s">
        <v>113</v>
      </c>
      <c r="E67" s="330"/>
      <c r="F67" s="71">
        <v>55</v>
      </c>
      <c r="G67" s="40">
        <f>'BVC 2016 analitic'!N182</f>
        <v>0</v>
      </c>
      <c r="H67" s="25"/>
      <c r="I67" s="72"/>
    </row>
    <row r="68" spans="1:9" ht="15.75" customHeight="1" thickBot="1">
      <c r="A68" s="334"/>
      <c r="B68" s="61">
        <v>9</v>
      </c>
      <c r="C68" s="69"/>
      <c r="D68" s="330" t="s">
        <v>114</v>
      </c>
      <c r="E68" s="330"/>
      <c r="F68" s="71">
        <v>56</v>
      </c>
      <c r="G68" s="40">
        <f>'BVC 2016 analitic'!N183</f>
        <v>23000</v>
      </c>
      <c r="H68" s="25"/>
      <c r="I68" s="72"/>
    </row>
    <row r="69" spans="1:7" ht="15.75" customHeight="1">
      <c r="A69" s="22"/>
      <c r="B69" s="23"/>
      <c r="C69" s="24"/>
      <c r="D69" s="75"/>
      <c r="E69" s="75"/>
      <c r="F69" s="25"/>
      <c r="G69" s="26"/>
    </row>
    <row r="70" spans="1:109" s="46" customFormat="1" ht="15.75" customHeight="1">
      <c r="A70" s="328" t="s">
        <v>318</v>
      </c>
      <c r="B70" s="331"/>
      <c r="C70" s="331"/>
      <c r="D70" s="331"/>
      <c r="E70" s="331"/>
      <c r="F70" s="331"/>
      <c r="G70" s="331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/>
      <c r="AQ70" s="43"/>
      <c r="AR70" s="43"/>
      <c r="AS70" s="43"/>
      <c r="AT70" s="43"/>
      <c r="AU70" s="43"/>
      <c r="AV70" s="43"/>
      <c r="AW70" s="43"/>
      <c r="AX70" s="43"/>
      <c r="AY70" s="43"/>
      <c r="AZ70" s="43"/>
      <c r="BA70" s="43"/>
      <c r="BB70" s="43"/>
      <c r="BC70" s="43"/>
      <c r="BD70" s="43"/>
      <c r="BE70" s="43"/>
      <c r="BF70" s="43"/>
      <c r="BG70" s="43"/>
      <c r="BH70" s="43"/>
      <c r="BI70" s="43"/>
      <c r="BJ70" s="43"/>
      <c r="BK70" s="43"/>
      <c r="BL70" s="43"/>
      <c r="BM70" s="43"/>
      <c r="BN70" s="43"/>
      <c r="BO70" s="43"/>
      <c r="BP70" s="43"/>
      <c r="BQ70" s="43"/>
      <c r="BR70" s="43"/>
      <c r="BS70" s="43"/>
      <c r="BT70" s="43"/>
      <c r="BU70" s="43"/>
      <c r="BV70" s="43"/>
      <c r="BW70" s="43"/>
      <c r="BX70" s="43"/>
      <c r="BY70" s="43"/>
      <c r="BZ70" s="43"/>
      <c r="CA70" s="43"/>
      <c r="CB70" s="43"/>
      <c r="CC70" s="43"/>
      <c r="CD70" s="43"/>
      <c r="CE70" s="43"/>
      <c r="CF70" s="43"/>
      <c r="CG70" s="43"/>
      <c r="CH70" s="43"/>
      <c r="CI70" s="43"/>
      <c r="CJ70" s="43"/>
      <c r="CK70" s="43"/>
      <c r="CL70" s="43"/>
      <c r="CM70" s="43"/>
      <c r="CN70" s="43"/>
      <c r="CO70" s="43"/>
      <c r="CP70" s="43"/>
      <c r="CQ70" s="43"/>
      <c r="CR70" s="43"/>
      <c r="CS70" s="43"/>
      <c r="CT70" s="43"/>
      <c r="CU70" s="43"/>
      <c r="CV70" s="43"/>
      <c r="CW70" s="43"/>
      <c r="CX70" s="43"/>
      <c r="CY70" s="43"/>
      <c r="CZ70" s="43"/>
      <c r="DA70" s="43"/>
      <c r="DB70" s="43"/>
      <c r="DC70" s="43"/>
      <c r="DD70" s="43"/>
      <c r="DE70" s="43"/>
    </row>
    <row r="71" spans="1:109" s="46" customFormat="1" ht="15.75" customHeight="1">
      <c r="A71" s="332" t="s">
        <v>432</v>
      </c>
      <c r="B71" s="333"/>
      <c r="C71" s="333"/>
      <c r="D71" s="333"/>
      <c r="E71" s="333"/>
      <c r="F71" s="333"/>
      <c r="G71" s="33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43"/>
      <c r="AN71" s="43"/>
      <c r="AO71" s="43"/>
      <c r="AP71" s="43"/>
      <c r="AQ71" s="43"/>
      <c r="AR71" s="43"/>
      <c r="AS71" s="43"/>
      <c r="AT71" s="43"/>
      <c r="AU71" s="43"/>
      <c r="AV71" s="43"/>
      <c r="AW71" s="43"/>
      <c r="AX71" s="43"/>
      <c r="AY71" s="43"/>
      <c r="AZ71" s="43"/>
      <c r="BA71" s="43"/>
      <c r="BB71" s="43"/>
      <c r="BC71" s="43"/>
      <c r="BD71" s="43"/>
      <c r="BE71" s="43"/>
      <c r="BF71" s="43"/>
      <c r="BG71" s="43"/>
      <c r="BH71" s="43"/>
      <c r="BI71" s="43"/>
      <c r="BJ71" s="43"/>
      <c r="BK71" s="43"/>
      <c r="BL71" s="43"/>
      <c r="BM71" s="43"/>
      <c r="BN71" s="43"/>
      <c r="BO71" s="43"/>
      <c r="BP71" s="43"/>
      <c r="BQ71" s="43"/>
      <c r="BR71" s="43"/>
      <c r="BS71" s="43"/>
      <c r="BT71" s="43"/>
      <c r="BU71" s="43"/>
      <c r="BV71" s="43"/>
      <c r="BW71" s="43"/>
      <c r="BX71" s="43"/>
      <c r="BY71" s="43"/>
      <c r="BZ71" s="43"/>
      <c r="CA71" s="43"/>
      <c r="CB71" s="43"/>
      <c r="CC71" s="43"/>
      <c r="CD71" s="43"/>
      <c r="CE71" s="43"/>
      <c r="CF71" s="43"/>
      <c r="CG71" s="43"/>
      <c r="CH71" s="43"/>
      <c r="CI71" s="43"/>
      <c r="CJ71" s="43"/>
      <c r="CK71" s="43"/>
      <c r="CL71" s="43"/>
      <c r="CM71" s="43"/>
      <c r="CN71" s="43"/>
      <c r="CO71" s="43"/>
      <c r="CP71" s="43"/>
      <c r="CQ71" s="43"/>
      <c r="CR71" s="43"/>
      <c r="CS71" s="43"/>
      <c r="CT71" s="43"/>
      <c r="CU71" s="43"/>
      <c r="CV71" s="43"/>
      <c r="CW71" s="43"/>
      <c r="CX71" s="43"/>
      <c r="CY71" s="43"/>
      <c r="CZ71" s="43"/>
      <c r="DA71" s="43"/>
      <c r="DB71" s="43"/>
      <c r="DC71" s="43"/>
      <c r="DD71" s="43"/>
      <c r="DE71" s="43"/>
    </row>
    <row r="72" spans="1:7" ht="47.25" customHeight="1">
      <c r="A72" s="23"/>
      <c r="B72" s="23"/>
      <c r="D72" s="23"/>
      <c r="E72" s="325"/>
      <c r="F72" s="325"/>
      <c r="G72" s="41"/>
    </row>
    <row r="73" spans="1:7" ht="12.75" hidden="1">
      <c r="A73" s="23"/>
      <c r="B73" s="23"/>
      <c r="D73" s="23"/>
      <c r="E73" s="326" t="s">
        <v>266</v>
      </c>
      <c r="F73" s="327"/>
      <c r="G73" s="327"/>
    </row>
    <row r="74" spans="1:7" ht="12.75" hidden="1">
      <c r="A74" s="23"/>
      <c r="B74" s="23"/>
      <c r="D74" s="23"/>
      <c r="E74" s="326" t="s">
        <v>315</v>
      </c>
      <c r="F74" s="327"/>
      <c r="G74" s="327"/>
    </row>
    <row r="75" spans="1:7" ht="12.75" hidden="1">
      <c r="A75" s="328"/>
      <c r="B75" s="328"/>
      <c r="C75" s="77"/>
      <c r="D75" s="77"/>
      <c r="E75" s="328" t="s">
        <v>267</v>
      </c>
      <c r="F75" s="329"/>
      <c r="G75" s="329"/>
    </row>
    <row r="76" spans="1:7" ht="12.75">
      <c r="A76" s="23"/>
      <c r="B76" s="23"/>
      <c r="D76" s="23"/>
      <c r="E76" s="28"/>
      <c r="F76" s="25"/>
      <c r="G76" s="26"/>
    </row>
    <row r="77" spans="1:7" ht="12.75">
      <c r="A77" s="23"/>
      <c r="B77" s="23"/>
      <c r="D77" s="23"/>
      <c r="E77" s="28"/>
      <c r="F77" s="25"/>
      <c r="G77" s="26"/>
    </row>
    <row r="78" spans="1:7" ht="12.75">
      <c r="A78" s="23"/>
      <c r="B78" s="23"/>
      <c r="D78" s="23"/>
      <c r="E78" s="28"/>
      <c r="F78" s="25"/>
      <c r="G78" s="26"/>
    </row>
    <row r="79" spans="1:7" ht="12.75">
      <c r="A79" s="23"/>
      <c r="B79" s="23"/>
      <c r="D79" s="23"/>
      <c r="E79" s="28"/>
      <c r="F79" s="25"/>
      <c r="G79" s="26"/>
    </row>
    <row r="80" spans="1:7" ht="12.75">
      <c r="A80" s="23"/>
      <c r="B80" s="23"/>
      <c r="D80" s="23"/>
      <c r="E80" s="28"/>
      <c r="F80" s="25"/>
      <c r="G80" s="26"/>
    </row>
    <row r="81" spans="1:7" ht="12.75">
      <c r="A81" s="23"/>
      <c r="B81" s="23"/>
      <c r="D81" s="23"/>
      <c r="E81" s="28"/>
      <c r="F81" s="25"/>
      <c r="G81" s="26"/>
    </row>
    <row r="82" spans="1:7" ht="12.75">
      <c r="A82" s="23"/>
      <c r="B82" s="23"/>
      <c r="D82" s="23"/>
      <c r="E82" s="28"/>
      <c r="F82" s="25"/>
      <c r="G82" s="26"/>
    </row>
    <row r="83" spans="1:7" ht="12.75">
      <c r="A83" s="23"/>
      <c r="B83" s="23"/>
      <c r="D83" s="23"/>
      <c r="E83" s="28"/>
      <c r="F83" s="25"/>
      <c r="G83" s="26"/>
    </row>
    <row r="84" spans="1:7" ht="12.75">
      <c r="A84" s="23"/>
      <c r="B84" s="23"/>
      <c r="D84" s="23"/>
      <c r="E84" s="28"/>
      <c r="F84" s="25"/>
      <c r="G84" s="26"/>
    </row>
    <row r="85" spans="1:7" ht="12.75">
      <c r="A85" s="23"/>
      <c r="B85" s="23"/>
      <c r="D85" s="23"/>
      <c r="E85" s="28"/>
      <c r="F85" s="25"/>
      <c r="G85" s="26"/>
    </row>
    <row r="86" spans="1:7" ht="12.75">
      <c r="A86" s="23"/>
      <c r="B86" s="23"/>
      <c r="D86" s="23"/>
      <c r="E86" s="28"/>
      <c r="F86" s="25"/>
      <c r="G86" s="26"/>
    </row>
    <row r="87" spans="1:7" ht="12.75">
      <c r="A87" s="23"/>
      <c r="B87" s="23"/>
      <c r="D87" s="23"/>
      <c r="E87" s="28"/>
      <c r="F87" s="25"/>
      <c r="G87" s="26"/>
    </row>
    <row r="88" spans="1:7" ht="12.75">
      <c r="A88" s="23"/>
      <c r="B88" s="23"/>
      <c r="D88" s="23"/>
      <c r="E88" s="28"/>
      <c r="F88" s="25"/>
      <c r="G88" s="26"/>
    </row>
    <row r="89" spans="1:7" ht="12.75">
      <c r="A89" s="23"/>
      <c r="B89" s="23"/>
      <c r="D89" s="23"/>
      <c r="E89" s="28"/>
      <c r="F89" s="25"/>
      <c r="G89" s="26"/>
    </row>
    <row r="90" spans="1:7" ht="12.75">
      <c r="A90" s="23"/>
      <c r="B90" s="23"/>
      <c r="D90" s="23"/>
      <c r="E90" s="28"/>
      <c r="F90" s="25"/>
      <c r="G90" s="26"/>
    </row>
    <row r="91" spans="1:7" ht="12.75">
      <c r="A91" s="23"/>
      <c r="B91" s="23"/>
      <c r="D91" s="23"/>
      <c r="E91" s="28"/>
      <c r="F91" s="25"/>
      <c r="G91" s="26"/>
    </row>
    <row r="92" spans="1:7" ht="12.75">
      <c r="A92" s="23"/>
      <c r="B92" s="23"/>
      <c r="D92" s="23"/>
      <c r="E92" s="28"/>
      <c r="F92" s="25"/>
      <c r="G92" s="26"/>
    </row>
    <row r="93" spans="1:7" ht="12.75">
      <c r="A93" s="23"/>
      <c r="B93" s="23"/>
      <c r="D93" s="23"/>
      <c r="E93" s="28"/>
      <c r="F93" s="25"/>
      <c r="G93" s="26"/>
    </row>
    <row r="94" spans="1:7" ht="12.75">
      <c r="A94" s="23"/>
      <c r="B94" s="23"/>
      <c r="D94" s="23"/>
      <c r="E94" s="28"/>
      <c r="F94" s="25"/>
      <c r="G94" s="26"/>
    </row>
    <row r="95" spans="1:7" ht="12.75">
      <c r="A95" s="23"/>
      <c r="B95" s="23"/>
      <c r="D95" s="23"/>
      <c r="E95" s="28"/>
      <c r="F95" s="25"/>
      <c r="G95" s="26"/>
    </row>
    <row r="96" spans="1:7" ht="12.75">
      <c r="A96" s="23"/>
      <c r="B96" s="23"/>
      <c r="D96" s="23"/>
      <c r="E96" s="28"/>
      <c r="F96" s="25"/>
      <c r="G96" s="26"/>
    </row>
    <row r="97" spans="1:7" ht="12.75">
      <c r="A97" s="23"/>
      <c r="B97" s="23"/>
      <c r="D97" s="23"/>
      <c r="E97" s="28"/>
      <c r="F97" s="25"/>
      <c r="G97" s="26"/>
    </row>
    <row r="98" spans="1:7" ht="12.75">
      <c r="A98" s="23"/>
      <c r="B98" s="23"/>
      <c r="D98" s="23"/>
      <c r="E98" s="28"/>
      <c r="F98" s="25"/>
      <c r="G98" s="26"/>
    </row>
    <row r="99" spans="1:7" ht="12.75">
      <c r="A99" s="23"/>
      <c r="B99" s="23"/>
      <c r="D99" s="23"/>
      <c r="E99" s="28"/>
      <c r="F99" s="25"/>
      <c r="G99" s="26"/>
    </row>
    <row r="100" spans="1:7" ht="12.75">
      <c r="A100" s="23"/>
      <c r="B100" s="23"/>
      <c r="D100" s="23"/>
      <c r="E100" s="28"/>
      <c r="F100" s="25"/>
      <c r="G100" s="26"/>
    </row>
    <row r="101" spans="1:7" ht="12.75">
      <c r="A101" s="23"/>
      <c r="B101" s="23"/>
      <c r="D101" s="23"/>
      <c r="E101" s="28"/>
      <c r="F101" s="25"/>
      <c r="G101" s="26"/>
    </row>
    <row r="102" spans="1:7" ht="12.75">
      <c r="A102" s="23"/>
      <c r="B102" s="23"/>
      <c r="D102" s="23"/>
      <c r="E102" s="28"/>
      <c r="F102" s="25"/>
      <c r="G102" s="26"/>
    </row>
    <row r="103" spans="1:7" ht="12.75">
      <c r="A103" s="23"/>
      <c r="B103" s="23"/>
      <c r="D103" s="23"/>
      <c r="E103" s="28"/>
      <c r="F103" s="25"/>
      <c r="G103" s="26"/>
    </row>
    <row r="104" spans="1:7" ht="12.75">
      <c r="A104" s="23"/>
      <c r="B104" s="23"/>
      <c r="D104" s="23"/>
      <c r="E104" s="28"/>
      <c r="F104" s="25"/>
      <c r="G104" s="26"/>
    </row>
    <row r="105" spans="1:7" ht="12.75">
      <c r="A105" s="23"/>
      <c r="B105" s="23"/>
      <c r="D105" s="23"/>
      <c r="E105" s="28"/>
      <c r="F105" s="25"/>
      <c r="G105" s="26"/>
    </row>
    <row r="106" spans="1:7" ht="12.75">
      <c r="A106" s="23"/>
      <c r="B106" s="23"/>
      <c r="D106" s="23"/>
      <c r="E106" s="28"/>
      <c r="F106" s="25"/>
      <c r="G106" s="26"/>
    </row>
    <row r="107" spans="1:7" ht="12.75">
      <c r="A107" s="23"/>
      <c r="B107" s="23"/>
      <c r="D107" s="23"/>
      <c r="E107" s="28"/>
      <c r="F107" s="25"/>
      <c r="G107" s="26"/>
    </row>
    <row r="108" spans="1:7" ht="12.75">
      <c r="A108" s="23"/>
      <c r="B108" s="23"/>
      <c r="D108" s="23"/>
      <c r="E108" s="28"/>
      <c r="F108" s="25"/>
      <c r="G108" s="26"/>
    </row>
    <row r="109" spans="1:7" ht="12.75">
      <c r="A109" s="23"/>
      <c r="B109" s="23"/>
      <c r="D109" s="23"/>
      <c r="E109" s="28"/>
      <c r="F109" s="25"/>
      <c r="G109" s="26"/>
    </row>
    <row r="110" spans="1:7" ht="12.75">
      <c r="A110" s="23"/>
      <c r="B110" s="23"/>
      <c r="D110" s="23"/>
      <c r="E110" s="28"/>
      <c r="F110" s="25"/>
      <c r="G110" s="26"/>
    </row>
    <row r="111" spans="1:7" ht="12.75">
      <c r="A111" s="23"/>
      <c r="B111" s="23"/>
      <c r="D111" s="23"/>
      <c r="E111" s="28"/>
      <c r="F111" s="25"/>
      <c r="G111" s="26"/>
    </row>
    <row r="112" spans="1:7" ht="12.75">
      <c r="A112" s="23"/>
      <c r="B112" s="23"/>
      <c r="D112" s="23"/>
      <c r="E112" s="28"/>
      <c r="F112" s="25"/>
      <c r="G112" s="26"/>
    </row>
    <row r="113" spans="1:7" ht="12.75">
      <c r="A113" s="23"/>
      <c r="B113" s="23"/>
      <c r="D113" s="23"/>
      <c r="E113" s="28"/>
      <c r="F113" s="25"/>
      <c r="G113" s="26"/>
    </row>
    <row r="114" spans="1:7" ht="12.75">
      <c r="A114" s="23"/>
      <c r="B114" s="23"/>
      <c r="D114" s="23"/>
      <c r="E114" s="28"/>
      <c r="F114" s="25"/>
      <c r="G114" s="26"/>
    </row>
    <row r="115" spans="1:7" ht="12.75">
      <c r="A115" s="23"/>
      <c r="B115" s="23"/>
      <c r="D115" s="23"/>
      <c r="E115" s="28"/>
      <c r="F115" s="25"/>
      <c r="G115" s="26"/>
    </row>
    <row r="116" spans="1:7" ht="12.75">
      <c r="A116" s="23"/>
      <c r="B116" s="23"/>
      <c r="D116" s="23"/>
      <c r="E116" s="28"/>
      <c r="F116" s="25"/>
      <c r="G116" s="26"/>
    </row>
    <row r="117" spans="1:7" ht="12.75">
      <c r="A117" s="23"/>
      <c r="B117" s="23"/>
      <c r="D117" s="23"/>
      <c r="E117" s="28"/>
      <c r="F117" s="25"/>
      <c r="G117" s="26"/>
    </row>
    <row r="118" spans="1:7" ht="12.75">
      <c r="A118" s="23"/>
      <c r="B118" s="23"/>
      <c r="D118" s="23"/>
      <c r="E118" s="28"/>
      <c r="F118" s="25"/>
      <c r="G118" s="26"/>
    </row>
    <row r="119" spans="1:7" ht="12.75">
      <c r="A119" s="23"/>
      <c r="B119" s="23"/>
      <c r="D119" s="23"/>
      <c r="E119" s="28"/>
      <c r="F119" s="25"/>
      <c r="G119" s="26"/>
    </row>
    <row r="120" spans="1:7" ht="12.75">
      <c r="A120" s="23"/>
      <c r="B120" s="23"/>
      <c r="D120" s="23"/>
      <c r="E120" s="28"/>
      <c r="F120" s="25"/>
      <c r="G120" s="26"/>
    </row>
    <row r="121" spans="1:7" ht="12.75">
      <c r="A121" s="23"/>
      <c r="B121" s="23"/>
      <c r="D121" s="23"/>
      <c r="E121" s="28"/>
      <c r="F121" s="25"/>
      <c r="G121" s="26"/>
    </row>
    <row r="122" spans="1:7" ht="12.75">
      <c r="A122" s="23"/>
      <c r="B122" s="23"/>
      <c r="D122" s="23"/>
      <c r="E122" s="28"/>
      <c r="F122" s="25"/>
      <c r="G122" s="26"/>
    </row>
    <row r="123" spans="1:7" ht="12.75">
      <c r="A123" s="23"/>
      <c r="B123" s="23"/>
      <c r="D123" s="23"/>
      <c r="E123" s="28"/>
      <c r="F123" s="25"/>
      <c r="G123" s="26"/>
    </row>
    <row r="124" spans="1:7" ht="12.75">
      <c r="A124" s="23"/>
      <c r="B124" s="23"/>
      <c r="D124" s="23"/>
      <c r="E124" s="28"/>
      <c r="F124" s="25"/>
      <c r="G124" s="26"/>
    </row>
    <row r="125" spans="1:7" ht="12.75">
      <c r="A125" s="23"/>
      <c r="B125" s="23"/>
      <c r="D125" s="23"/>
      <c r="E125" s="28"/>
      <c r="F125" s="25"/>
      <c r="G125" s="26"/>
    </row>
    <row r="126" spans="1:7" ht="12.75">
      <c r="A126" s="23"/>
      <c r="B126" s="23"/>
      <c r="D126" s="23"/>
      <c r="E126" s="28"/>
      <c r="F126" s="25"/>
      <c r="G126" s="26"/>
    </row>
    <row r="127" spans="1:7" ht="12.75">
      <c r="A127" s="23"/>
      <c r="B127" s="23"/>
      <c r="D127" s="23"/>
      <c r="E127" s="28"/>
      <c r="F127" s="25"/>
      <c r="G127" s="26"/>
    </row>
    <row r="128" spans="1:7" ht="12.75">
      <c r="A128" s="23"/>
      <c r="B128" s="23"/>
      <c r="D128" s="23"/>
      <c r="E128" s="28"/>
      <c r="F128" s="25"/>
      <c r="G128" s="26"/>
    </row>
    <row r="129" spans="1:7" ht="12.75">
      <c r="A129" s="23"/>
      <c r="B129" s="23"/>
      <c r="D129" s="23"/>
      <c r="E129" s="28"/>
      <c r="F129" s="25"/>
      <c r="G129" s="26"/>
    </row>
    <row r="130" spans="1:7" ht="12.75">
      <c r="A130" s="23"/>
      <c r="B130" s="23"/>
      <c r="D130" s="23"/>
      <c r="E130" s="28"/>
      <c r="F130" s="25"/>
      <c r="G130" s="26"/>
    </row>
    <row r="131" spans="1:7" ht="12.75">
      <c r="A131" s="23"/>
      <c r="B131" s="23"/>
      <c r="D131" s="23"/>
      <c r="E131" s="28"/>
      <c r="F131" s="25"/>
      <c r="G131" s="26"/>
    </row>
    <row r="132" spans="1:7" ht="12.75">
      <c r="A132" s="23"/>
      <c r="B132" s="23"/>
      <c r="D132" s="23"/>
      <c r="E132" s="28"/>
      <c r="F132" s="25"/>
      <c r="G132" s="26"/>
    </row>
    <row r="133" spans="1:7" ht="12.75">
      <c r="A133" s="23"/>
      <c r="B133" s="23"/>
      <c r="D133" s="23"/>
      <c r="E133" s="28"/>
      <c r="F133" s="25"/>
      <c r="G133" s="26"/>
    </row>
    <row r="134" spans="1:7" ht="12.75">
      <c r="A134" s="23"/>
      <c r="B134" s="23"/>
      <c r="D134" s="23"/>
      <c r="E134" s="28"/>
      <c r="F134" s="25"/>
      <c r="G134" s="26"/>
    </row>
    <row r="135" spans="1:7" ht="12.75">
      <c r="A135" s="23"/>
      <c r="B135" s="23"/>
      <c r="D135" s="23"/>
      <c r="E135" s="28"/>
      <c r="F135" s="25"/>
      <c r="G135" s="26"/>
    </row>
    <row r="136" spans="1:7" ht="12.75">
      <c r="A136" s="23"/>
      <c r="B136" s="23"/>
      <c r="D136" s="23"/>
      <c r="E136" s="28"/>
      <c r="F136" s="25"/>
      <c r="G136" s="26"/>
    </row>
    <row r="137" spans="1:7" ht="12.75">
      <c r="A137" s="23"/>
      <c r="B137" s="23"/>
      <c r="D137" s="23"/>
      <c r="E137" s="28"/>
      <c r="F137" s="25"/>
      <c r="G137" s="26"/>
    </row>
    <row r="138" spans="1:7" ht="12.75">
      <c r="A138" s="23"/>
      <c r="B138" s="23"/>
      <c r="D138" s="23"/>
      <c r="E138" s="28"/>
      <c r="F138" s="25"/>
      <c r="G138" s="26"/>
    </row>
    <row r="139" spans="1:7" ht="12.75">
      <c r="A139" s="23"/>
      <c r="B139" s="23"/>
      <c r="D139" s="23"/>
      <c r="E139" s="28"/>
      <c r="F139" s="25"/>
      <c r="G139" s="26"/>
    </row>
    <row r="140" spans="1:7" ht="12.75">
      <c r="A140" s="23"/>
      <c r="B140" s="23"/>
      <c r="D140" s="23"/>
      <c r="E140" s="28"/>
      <c r="F140" s="25"/>
      <c r="G140" s="26"/>
    </row>
    <row r="141" spans="1:7" ht="12.75">
      <c r="A141" s="23"/>
      <c r="B141" s="23"/>
      <c r="D141" s="23"/>
      <c r="E141" s="28"/>
      <c r="F141" s="25"/>
      <c r="G141" s="26"/>
    </row>
    <row r="142" spans="1:7" ht="12.75">
      <c r="A142" s="23"/>
      <c r="B142" s="23"/>
      <c r="D142" s="23"/>
      <c r="E142" s="28"/>
      <c r="F142" s="25"/>
      <c r="G142" s="26"/>
    </row>
    <row r="143" spans="1:7" ht="12.75">
      <c r="A143" s="23"/>
      <c r="B143" s="23"/>
      <c r="D143" s="23"/>
      <c r="E143" s="28"/>
      <c r="F143" s="25"/>
      <c r="G143" s="26"/>
    </row>
    <row r="144" spans="1:7" ht="12.75">
      <c r="A144" s="23"/>
      <c r="B144" s="23"/>
      <c r="D144" s="23"/>
      <c r="E144" s="28"/>
      <c r="F144" s="25"/>
      <c r="G144" s="26"/>
    </row>
    <row r="145" spans="1:7" ht="12.75">
      <c r="A145" s="23"/>
      <c r="B145" s="23"/>
      <c r="D145" s="23"/>
      <c r="E145" s="28"/>
      <c r="F145" s="25"/>
      <c r="G145" s="26"/>
    </row>
    <row r="146" spans="1:7" ht="12.75">
      <c r="A146" s="23"/>
      <c r="B146" s="23"/>
      <c r="D146" s="23"/>
      <c r="E146" s="28"/>
      <c r="F146" s="25"/>
      <c r="G146" s="26"/>
    </row>
    <row r="147" spans="1:7" ht="12.75">
      <c r="A147" s="23"/>
      <c r="B147" s="23"/>
      <c r="D147" s="23"/>
      <c r="E147" s="28"/>
      <c r="F147" s="25"/>
      <c r="G147" s="26"/>
    </row>
    <row r="148" spans="1:7" ht="12.75">
      <c r="A148" s="23"/>
      <c r="B148" s="23"/>
      <c r="D148" s="23"/>
      <c r="E148" s="28"/>
      <c r="F148" s="25"/>
      <c r="G148" s="26"/>
    </row>
    <row r="149" spans="1:7" ht="12.75">
      <c r="A149" s="23"/>
      <c r="B149" s="23"/>
      <c r="D149" s="23"/>
      <c r="E149" s="28"/>
      <c r="F149" s="25"/>
      <c r="G149" s="26"/>
    </row>
    <row r="150" spans="1:7" ht="12.75">
      <c r="A150" s="23"/>
      <c r="B150" s="23"/>
      <c r="D150" s="23"/>
      <c r="E150" s="28"/>
      <c r="F150" s="25"/>
      <c r="G150" s="26"/>
    </row>
    <row r="151" spans="1:7" ht="12.75">
      <c r="A151" s="23"/>
      <c r="B151" s="23"/>
      <c r="D151" s="23"/>
      <c r="E151" s="28"/>
      <c r="F151" s="25"/>
      <c r="G151" s="26"/>
    </row>
    <row r="152" spans="1:7" ht="12.75">
      <c r="A152" s="23"/>
      <c r="B152" s="23"/>
      <c r="D152" s="23"/>
      <c r="E152" s="28"/>
      <c r="F152" s="25"/>
      <c r="G152" s="26"/>
    </row>
    <row r="153" spans="1:7" ht="12.75">
      <c r="A153" s="23"/>
      <c r="B153" s="23"/>
      <c r="D153" s="23"/>
      <c r="E153" s="28"/>
      <c r="F153" s="25"/>
      <c r="G153" s="26"/>
    </row>
    <row r="154" spans="1:7" ht="12.75">
      <c r="A154" s="23"/>
      <c r="B154" s="23"/>
      <c r="D154" s="23"/>
      <c r="E154" s="28"/>
      <c r="F154" s="25"/>
      <c r="G154" s="26"/>
    </row>
    <row r="155" spans="1:7" ht="12.75">
      <c r="A155" s="23"/>
      <c r="B155" s="23"/>
      <c r="D155" s="23"/>
      <c r="E155" s="28"/>
      <c r="F155" s="25"/>
      <c r="G155" s="26"/>
    </row>
    <row r="156" spans="1:7" ht="12.75">
      <c r="A156" s="23"/>
      <c r="B156" s="23"/>
      <c r="D156" s="23"/>
      <c r="E156" s="28"/>
      <c r="F156" s="25"/>
      <c r="G156" s="26"/>
    </row>
    <row r="157" spans="1:7" ht="12.75">
      <c r="A157" s="23"/>
      <c r="B157" s="23"/>
      <c r="D157" s="23"/>
      <c r="E157" s="28"/>
      <c r="F157" s="25"/>
      <c r="G157" s="26"/>
    </row>
    <row r="158" spans="1:7" ht="12.75">
      <c r="A158" s="23"/>
      <c r="B158" s="23"/>
      <c r="D158" s="23"/>
      <c r="E158" s="28"/>
      <c r="F158" s="25"/>
      <c r="G158" s="26"/>
    </row>
    <row r="159" spans="1:7" ht="12.75">
      <c r="A159" s="23"/>
      <c r="B159" s="23"/>
      <c r="D159" s="23"/>
      <c r="E159" s="28"/>
      <c r="F159" s="25"/>
      <c r="G159" s="26"/>
    </row>
    <row r="160" spans="1:7" ht="12.75">
      <c r="A160" s="23"/>
      <c r="B160" s="23"/>
      <c r="D160" s="23"/>
      <c r="E160" s="28"/>
      <c r="F160" s="25"/>
      <c r="G160" s="26"/>
    </row>
    <row r="161" spans="1:7" ht="12.75">
      <c r="A161" s="23"/>
      <c r="B161" s="23"/>
      <c r="D161" s="23"/>
      <c r="E161" s="28"/>
      <c r="F161" s="25"/>
      <c r="G161" s="26"/>
    </row>
    <row r="162" spans="1:7" ht="12.75">
      <c r="A162" s="23"/>
      <c r="B162" s="23"/>
      <c r="D162" s="23"/>
      <c r="E162" s="28"/>
      <c r="F162" s="25"/>
      <c r="G162" s="26"/>
    </row>
    <row r="163" spans="1:7" ht="12.75">
      <c r="A163" s="23"/>
      <c r="B163" s="23"/>
      <c r="D163" s="23"/>
      <c r="E163" s="28"/>
      <c r="F163" s="25"/>
      <c r="G163" s="26"/>
    </row>
    <row r="164" spans="1:7" ht="12.75">
      <c r="A164" s="23"/>
      <c r="B164" s="23"/>
      <c r="D164" s="23"/>
      <c r="E164" s="28"/>
      <c r="F164" s="25"/>
      <c r="G164" s="26"/>
    </row>
    <row r="165" spans="1:7" ht="12.75">
      <c r="A165" s="23"/>
      <c r="B165" s="23"/>
      <c r="D165" s="23"/>
      <c r="E165" s="28"/>
      <c r="F165" s="25"/>
      <c r="G165" s="26"/>
    </row>
    <row r="166" spans="1:7" ht="12.75">
      <c r="A166" s="23"/>
      <c r="B166" s="23"/>
      <c r="D166" s="23"/>
      <c r="E166" s="28"/>
      <c r="F166" s="25"/>
      <c r="G166" s="26"/>
    </row>
    <row r="167" spans="1:7" ht="12.75">
      <c r="A167" s="23"/>
      <c r="B167" s="23"/>
      <c r="D167" s="23"/>
      <c r="E167" s="28"/>
      <c r="F167" s="25"/>
      <c r="G167" s="26"/>
    </row>
    <row r="168" spans="1:7" ht="12.75">
      <c r="A168" s="23"/>
      <c r="B168" s="23"/>
      <c r="D168" s="23"/>
      <c r="E168" s="28"/>
      <c r="F168" s="25"/>
      <c r="G168" s="26"/>
    </row>
    <row r="169" spans="1:7" ht="12.75">
      <c r="A169" s="23"/>
      <c r="B169" s="23"/>
      <c r="D169" s="23"/>
      <c r="E169" s="28"/>
      <c r="F169" s="25"/>
      <c r="G169" s="26"/>
    </row>
    <row r="170" spans="1:7" ht="12.75">
      <c r="A170" s="23"/>
      <c r="B170" s="23"/>
      <c r="D170" s="23"/>
      <c r="E170" s="28"/>
      <c r="F170" s="25"/>
      <c r="G170" s="26"/>
    </row>
    <row r="171" spans="1:7" ht="12.75">
      <c r="A171" s="23"/>
      <c r="B171" s="23"/>
      <c r="D171" s="23"/>
      <c r="E171" s="28"/>
      <c r="F171" s="25"/>
      <c r="G171" s="26"/>
    </row>
    <row r="172" spans="1:7" ht="12.75">
      <c r="A172" s="23"/>
      <c r="B172" s="23"/>
      <c r="D172" s="23"/>
      <c r="E172" s="28"/>
      <c r="F172" s="25"/>
      <c r="G172" s="26"/>
    </row>
    <row r="173" spans="1:7" ht="12.75">
      <c r="A173" s="23"/>
      <c r="B173" s="23"/>
      <c r="D173" s="23"/>
      <c r="E173" s="28"/>
      <c r="F173" s="25"/>
      <c r="G173" s="26"/>
    </row>
    <row r="174" spans="1:7" ht="12.75">
      <c r="A174" s="23"/>
      <c r="B174" s="23"/>
      <c r="D174" s="23"/>
      <c r="E174" s="28"/>
      <c r="F174" s="25"/>
      <c r="G174" s="26"/>
    </row>
    <row r="175" spans="1:7" ht="12.75">
      <c r="A175" s="23"/>
      <c r="B175" s="23"/>
      <c r="D175" s="23"/>
      <c r="E175" s="28"/>
      <c r="F175" s="25"/>
      <c r="G175" s="26"/>
    </row>
    <row r="176" spans="1:7" ht="12.75">
      <c r="A176" s="23"/>
      <c r="B176" s="23"/>
      <c r="D176" s="23"/>
      <c r="E176" s="28"/>
      <c r="F176" s="25"/>
      <c r="G176" s="26"/>
    </row>
    <row r="177" spans="1:7" ht="12.75">
      <c r="A177" s="23"/>
      <c r="B177" s="23"/>
      <c r="D177" s="23"/>
      <c r="E177" s="28"/>
      <c r="F177" s="25"/>
      <c r="G177" s="26"/>
    </row>
    <row r="178" spans="1:7" ht="12.75">
      <c r="A178" s="23"/>
      <c r="B178" s="23"/>
      <c r="D178" s="23"/>
      <c r="E178" s="28"/>
      <c r="F178" s="25"/>
      <c r="G178" s="26"/>
    </row>
    <row r="179" spans="1:7" ht="12.75">
      <c r="A179" s="23"/>
      <c r="B179" s="23"/>
      <c r="D179" s="23"/>
      <c r="E179" s="28"/>
      <c r="F179" s="25"/>
      <c r="G179" s="26"/>
    </row>
    <row r="180" spans="1:7" ht="12.75">
      <c r="A180" s="23"/>
      <c r="B180" s="23"/>
      <c r="D180" s="23"/>
      <c r="E180" s="28"/>
      <c r="F180" s="25"/>
      <c r="G180" s="26"/>
    </row>
    <row r="181" spans="1:7" ht="12.75">
      <c r="A181" s="23"/>
      <c r="B181" s="23"/>
      <c r="D181" s="23"/>
      <c r="E181" s="28"/>
      <c r="F181" s="25"/>
      <c r="G181" s="26"/>
    </row>
    <row r="182" spans="1:7" ht="12.75">
      <c r="A182" s="23"/>
      <c r="B182" s="23"/>
      <c r="D182" s="23"/>
      <c r="E182" s="28"/>
      <c r="F182" s="25"/>
      <c r="G182" s="26"/>
    </row>
    <row r="183" spans="1:7" ht="12.75">
      <c r="A183" s="23"/>
      <c r="B183" s="23"/>
      <c r="D183" s="23"/>
      <c r="E183" s="28"/>
      <c r="F183" s="25"/>
      <c r="G183" s="26"/>
    </row>
    <row r="184" spans="1:7" ht="12.75">
      <c r="A184" s="23"/>
      <c r="B184" s="23"/>
      <c r="D184" s="23"/>
      <c r="E184" s="28"/>
      <c r="F184" s="25"/>
      <c r="G184" s="26"/>
    </row>
    <row r="185" spans="1:7" ht="12.75">
      <c r="A185" s="23"/>
      <c r="B185" s="23"/>
      <c r="D185" s="23"/>
      <c r="E185" s="28"/>
      <c r="F185" s="25"/>
      <c r="G185" s="26"/>
    </row>
    <row r="186" spans="1:7" ht="12.75">
      <c r="A186" s="23"/>
      <c r="B186" s="23"/>
      <c r="D186" s="23"/>
      <c r="E186" s="28"/>
      <c r="F186" s="25"/>
      <c r="G186" s="26"/>
    </row>
    <row r="187" spans="1:7" ht="12.75">
      <c r="A187" s="23"/>
      <c r="B187" s="23"/>
      <c r="D187" s="23"/>
      <c r="E187" s="28"/>
      <c r="F187" s="25"/>
      <c r="G187" s="26"/>
    </row>
    <row r="188" spans="1:7" ht="12.75">
      <c r="A188" s="23"/>
      <c r="B188" s="23"/>
      <c r="D188" s="23"/>
      <c r="E188" s="28"/>
      <c r="F188" s="25"/>
      <c r="G188" s="26"/>
    </row>
    <row r="189" spans="1:7" ht="12.75">
      <c r="A189" s="23"/>
      <c r="B189" s="23"/>
      <c r="D189" s="23"/>
      <c r="E189" s="28"/>
      <c r="F189" s="25"/>
      <c r="G189" s="26"/>
    </row>
    <row r="190" spans="1:7" ht="12.75">
      <c r="A190" s="23"/>
      <c r="B190" s="23"/>
      <c r="D190" s="23"/>
      <c r="E190" s="28"/>
      <c r="F190" s="25"/>
      <c r="G190" s="26"/>
    </row>
    <row r="191" spans="1:7" ht="12.75">
      <c r="A191" s="23"/>
      <c r="B191" s="23"/>
      <c r="D191" s="23"/>
      <c r="E191" s="28"/>
      <c r="F191" s="25"/>
      <c r="G191" s="26"/>
    </row>
    <row r="192" spans="1:7" ht="12.75">
      <c r="A192" s="23"/>
      <c r="B192" s="23"/>
      <c r="D192" s="23"/>
      <c r="E192" s="28"/>
      <c r="F192" s="25"/>
      <c r="G192" s="26"/>
    </row>
    <row r="193" spans="1:7" ht="12.75">
      <c r="A193" s="23"/>
      <c r="B193" s="23"/>
      <c r="D193" s="23"/>
      <c r="E193" s="28"/>
      <c r="F193" s="25"/>
      <c r="G193" s="26"/>
    </row>
    <row r="194" spans="1:7" ht="12.75">
      <c r="A194" s="23"/>
      <c r="B194" s="23"/>
      <c r="D194" s="23"/>
      <c r="E194" s="28"/>
      <c r="F194" s="25"/>
      <c r="G194" s="26"/>
    </row>
    <row r="195" spans="1:7" ht="12.75">
      <c r="A195" s="23"/>
      <c r="B195" s="23"/>
      <c r="D195" s="23"/>
      <c r="E195" s="28"/>
      <c r="F195" s="25"/>
      <c r="G195" s="26"/>
    </row>
    <row r="196" spans="1:7" ht="12.75">
      <c r="A196" s="23"/>
      <c r="B196" s="23"/>
      <c r="D196" s="23"/>
      <c r="E196" s="28"/>
      <c r="F196" s="25"/>
      <c r="G196" s="26"/>
    </row>
    <row r="197" spans="1:7" ht="12.75">
      <c r="A197" s="23"/>
      <c r="B197" s="23"/>
      <c r="D197" s="23"/>
      <c r="E197" s="28"/>
      <c r="F197" s="25"/>
      <c r="G197" s="26"/>
    </row>
    <row r="198" spans="1:7" ht="12.75">
      <c r="A198" s="23"/>
      <c r="B198" s="23"/>
      <c r="D198" s="23"/>
      <c r="E198" s="28"/>
      <c r="F198" s="25"/>
      <c r="G198" s="26"/>
    </row>
    <row r="199" spans="1:7" ht="12.75">
      <c r="A199" s="23"/>
      <c r="B199" s="23"/>
      <c r="D199" s="23"/>
      <c r="E199" s="28"/>
      <c r="F199" s="25"/>
      <c r="G199" s="26"/>
    </row>
    <row r="200" spans="1:7" ht="12.75">
      <c r="A200" s="23"/>
      <c r="B200" s="23"/>
      <c r="D200" s="23"/>
      <c r="E200" s="28"/>
      <c r="F200" s="25"/>
      <c r="G200" s="26"/>
    </row>
    <row r="201" spans="1:7" ht="12.75">
      <c r="A201" s="23"/>
      <c r="B201" s="23"/>
      <c r="D201" s="23"/>
      <c r="E201" s="28"/>
      <c r="F201" s="25"/>
      <c r="G201" s="26"/>
    </row>
    <row r="202" spans="1:7" ht="12.75">
      <c r="A202" s="23"/>
      <c r="B202" s="23"/>
      <c r="D202" s="23"/>
      <c r="E202" s="28"/>
      <c r="F202" s="25"/>
      <c r="G202" s="26"/>
    </row>
    <row r="203" spans="1:7" ht="12.75">
      <c r="A203" s="23"/>
      <c r="B203" s="23"/>
      <c r="D203" s="23"/>
      <c r="E203" s="28"/>
      <c r="F203" s="25"/>
      <c r="G203" s="26"/>
    </row>
    <row r="204" spans="1:7" ht="12.75">
      <c r="A204" s="23"/>
      <c r="B204" s="23"/>
      <c r="D204" s="23"/>
      <c r="E204" s="28"/>
      <c r="F204" s="25"/>
      <c r="G204" s="26"/>
    </row>
    <row r="205" spans="1:7" ht="12.75">
      <c r="A205" s="23"/>
      <c r="B205" s="23"/>
      <c r="D205" s="23"/>
      <c r="E205" s="28"/>
      <c r="F205" s="25"/>
      <c r="G205" s="26"/>
    </row>
    <row r="206" spans="1:7" ht="12.75">
      <c r="A206" s="23"/>
      <c r="B206" s="23"/>
      <c r="D206" s="23"/>
      <c r="E206" s="28"/>
      <c r="F206" s="25"/>
      <c r="G206" s="26"/>
    </row>
    <row r="207" spans="1:7" ht="12.75">
      <c r="A207" s="23"/>
      <c r="B207" s="23"/>
      <c r="D207" s="23"/>
      <c r="E207" s="28"/>
      <c r="F207" s="25"/>
      <c r="G207" s="26"/>
    </row>
    <row r="208" spans="1:7" ht="12.75">
      <c r="A208" s="23"/>
      <c r="B208" s="23"/>
      <c r="D208" s="23"/>
      <c r="E208" s="28"/>
      <c r="F208" s="25"/>
      <c r="G208" s="26"/>
    </row>
    <row r="209" spans="1:7" ht="12.75">
      <c r="A209" s="23"/>
      <c r="B209" s="23"/>
      <c r="D209" s="23"/>
      <c r="E209" s="28"/>
      <c r="F209" s="25"/>
      <c r="G209" s="26"/>
    </row>
    <row r="210" spans="1:7" ht="12.75">
      <c r="A210" s="23"/>
      <c r="B210" s="23"/>
      <c r="D210" s="23"/>
      <c r="E210" s="28"/>
      <c r="F210" s="25"/>
      <c r="G210" s="26"/>
    </row>
    <row r="211" spans="1:7" ht="12.75">
      <c r="A211" s="23"/>
      <c r="B211" s="23"/>
      <c r="D211" s="23"/>
      <c r="E211" s="28"/>
      <c r="F211" s="25"/>
      <c r="G211" s="26"/>
    </row>
    <row r="212" spans="1:7" ht="12.75">
      <c r="A212" s="23"/>
      <c r="B212" s="23"/>
      <c r="D212" s="23"/>
      <c r="E212" s="28"/>
      <c r="F212" s="25"/>
      <c r="G212" s="26"/>
    </row>
    <row r="213" spans="1:7" ht="12.75">
      <c r="A213" s="23"/>
      <c r="B213" s="23"/>
      <c r="D213" s="23"/>
      <c r="E213" s="28"/>
      <c r="F213" s="25"/>
      <c r="G213" s="26"/>
    </row>
    <row r="214" spans="1:7" ht="12.75">
      <c r="A214" s="23"/>
      <c r="B214" s="23"/>
      <c r="D214" s="23"/>
      <c r="E214" s="28"/>
      <c r="F214" s="25"/>
      <c r="G214" s="26"/>
    </row>
    <row r="215" spans="1:7" ht="12.75">
      <c r="A215" s="23"/>
      <c r="B215" s="23"/>
      <c r="D215" s="23"/>
      <c r="E215" s="28"/>
      <c r="F215" s="25"/>
      <c r="G215" s="26"/>
    </row>
    <row r="216" spans="1:7" ht="12.75">
      <c r="A216" s="23"/>
      <c r="B216" s="23"/>
      <c r="D216" s="23"/>
      <c r="E216" s="28"/>
      <c r="F216" s="25"/>
      <c r="G216" s="26"/>
    </row>
    <row r="217" spans="1:7" ht="12.75">
      <c r="A217" s="23"/>
      <c r="B217" s="23"/>
      <c r="D217" s="23"/>
      <c r="E217" s="28"/>
      <c r="F217" s="25"/>
      <c r="G217" s="26"/>
    </row>
    <row r="218" spans="1:7" ht="12.75">
      <c r="A218" s="23"/>
      <c r="B218" s="23"/>
      <c r="D218" s="23"/>
      <c r="E218" s="28"/>
      <c r="F218" s="25"/>
      <c r="G218" s="26"/>
    </row>
    <row r="219" spans="1:7" ht="12.75">
      <c r="A219" s="23"/>
      <c r="B219" s="23"/>
      <c r="D219" s="23"/>
      <c r="E219" s="28"/>
      <c r="F219" s="25"/>
      <c r="G219" s="26"/>
    </row>
    <row r="220" spans="1:7" ht="12.75">
      <c r="A220" s="23"/>
      <c r="B220" s="23"/>
      <c r="D220" s="23"/>
      <c r="E220" s="28"/>
      <c r="F220" s="25"/>
      <c r="G220" s="26"/>
    </row>
    <row r="221" spans="1:7" ht="12.75">
      <c r="A221" s="23"/>
      <c r="B221" s="23"/>
      <c r="D221" s="23"/>
      <c r="E221" s="28"/>
      <c r="F221" s="25"/>
      <c r="G221" s="26"/>
    </row>
    <row r="222" spans="1:7" ht="12.75">
      <c r="A222" s="23"/>
      <c r="B222" s="23"/>
      <c r="D222" s="23"/>
      <c r="E222" s="28"/>
      <c r="F222" s="25"/>
      <c r="G222" s="26"/>
    </row>
    <row r="223" spans="1:7" ht="12.75">
      <c r="A223" s="23"/>
      <c r="B223" s="23"/>
      <c r="D223" s="23"/>
      <c r="E223" s="28"/>
      <c r="F223" s="25"/>
      <c r="G223" s="26"/>
    </row>
    <row r="224" spans="1:7" ht="12.75">
      <c r="A224" s="23"/>
      <c r="B224" s="23"/>
      <c r="D224" s="23"/>
      <c r="E224" s="28"/>
      <c r="F224" s="25"/>
      <c r="G224" s="26"/>
    </row>
    <row r="225" spans="1:7" ht="12.75">
      <c r="A225" s="23"/>
      <c r="B225" s="23"/>
      <c r="D225" s="23"/>
      <c r="E225" s="28"/>
      <c r="F225" s="25"/>
      <c r="G225" s="26"/>
    </row>
    <row r="226" spans="1:7" ht="12.75">
      <c r="A226" s="23"/>
      <c r="B226" s="23"/>
      <c r="D226" s="23"/>
      <c r="E226" s="28"/>
      <c r="F226" s="25"/>
      <c r="G226" s="26"/>
    </row>
    <row r="227" spans="1:7" ht="12.75">
      <c r="A227" s="23"/>
      <c r="B227" s="23"/>
      <c r="D227" s="23"/>
      <c r="E227" s="28"/>
      <c r="F227" s="25"/>
      <c r="G227" s="26"/>
    </row>
    <row r="228" spans="1:7" ht="12.75">
      <c r="A228" s="23"/>
      <c r="B228" s="23"/>
      <c r="D228" s="23"/>
      <c r="E228" s="28"/>
      <c r="F228" s="25"/>
      <c r="G228" s="26"/>
    </row>
    <row r="229" spans="1:7" ht="12.75">
      <c r="A229" s="23"/>
      <c r="B229" s="23"/>
      <c r="D229" s="23"/>
      <c r="E229" s="28"/>
      <c r="F229" s="25"/>
      <c r="G229" s="26"/>
    </row>
    <row r="230" spans="1:7" ht="12.75">
      <c r="A230" s="23"/>
      <c r="B230" s="23"/>
      <c r="D230" s="23"/>
      <c r="E230" s="28"/>
      <c r="F230" s="25"/>
      <c r="G230" s="26"/>
    </row>
    <row r="231" spans="1:7" ht="12.75">
      <c r="A231" s="23"/>
      <c r="B231" s="23"/>
      <c r="D231" s="23"/>
      <c r="E231" s="28"/>
      <c r="F231" s="25"/>
      <c r="G231" s="26"/>
    </row>
    <row r="232" spans="1:7" ht="12.75">
      <c r="A232" s="23"/>
      <c r="B232" s="23"/>
      <c r="D232" s="23"/>
      <c r="E232" s="28"/>
      <c r="F232" s="25"/>
      <c r="G232" s="26"/>
    </row>
    <row r="233" spans="1:7" ht="12.75">
      <c r="A233" s="23"/>
      <c r="B233" s="23"/>
      <c r="D233" s="23"/>
      <c r="E233" s="28"/>
      <c r="F233" s="25"/>
      <c r="G233" s="26"/>
    </row>
    <row r="234" spans="1:7" ht="12.75">
      <c r="A234" s="23"/>
      <c r="B234" s="23"/>
      <c r="D234" s="23"/>
      <c r="E234" s="28"/>
      <c r="F234" s="25"/>
      <c r="G234" s="26"/>
    </row>
    <row r="235" spans="1:7" ht="12.75">
      <c r="A235" s="23"/>
      <c r="B235" s="23"/>
      <c r="D235" s="23"/>
      <c r="E235" s="28"/>
      <c r="F235" s="25"/>
      <c r="G235" s="26"/>
    </row>
    <row r="236" spans="1:7" ht="12.75">
      <c r="A236" s="23"/>
      <c r="B236" s="23"/>
      <c r="D236" s="23"/>
      <c r="E236" s="28"/>
      <c r="F236" s="25"/>
      <c r="G236" s="26"/>
    </row>
    <row r="237" spans="1:7" ht="12.75">
      <c r="A237" s="23"/>
      <c r="B237" s="23"/>
      <c r="D237" s="23"/>
      <c r="E237" s="28"/>
      <c r="F237" s="25"/>
      <c r="G237" s="26"/>
    </row>
    <row r="238" spans="1:7" ht="12.75">
      <c r="A238" s="23"/>
      <c r="B238" s="23"/>
      <c r="D238" s="23"/>
      <c r="E238" s="28"/>
      <c r="F238" s="25"/>
      <c r="G238" s="26"/>
    </row>
    <row r="239" spans="1:7" ht="12.75">
      <c r="A239" s="23"/>
      <c r="B239" s="23"/>
      <c r="D239" s="23"/>
      <c r="E239" s="28"/>
      <c r="F239" s="25"/>
      <c r="G239" s="26"/>
    </row>
    <row r="240" spans="1:7" ht="12.75">
      <c r="A240" s="23"/>
      <c r="B240" s="23"/>
      <c r="D240" s="23"/>
      <c r="E240" s="28"/>
      <c r="F240" s="25"/>
      <c r="G240" s="26"/>
    </row>
    <row r="241" spans="1:7" ht="12.75">
      <c r="A241" s="23"/>
      <c r="B241" s="23"/>
      <c r="D241" s="23"/>
      <c r="E241" s="28"/>
      <c r="F241" s="25"/>
      <c r="G241" s="26"/>
    </row>
    <row r="242" spans="1:7" ht="12.75">
      <c r="A242" s="23"/>
      <c r="B242" s="23"/>
      <c r="D242" s="23"/>
      <c r="E242" s="28"/>
      <c r="F242" s="25"/>
      <c r="G242" s="26"/>
    </row>
    <row r="243" spans="1:7" ht="12.75">
      <c r="A243" s="23"/>
      <c r="B243" s="23"/>
      <c r="D243" s="23"/>
      <c r="E243" s="28"/>
      <c r="F243" s="25"/>
      <c r="G243" s="26"/>
    </row>
    <row r="244" spans="1:7" ht="12.75">
      <c r="A244" s="23"/>
      <c r="B244" s="23"/>
      <c r="D244" s="23"/>
      <c r="E244" s="28"/>
      <c r="F244" s="25"/>
      <c r="G244" s="26"/>
    </row>
    <row r="245" spans="1:7" ht="12.75">
      <c r="A245" s="23"/>
      <c r="B245" s="23"/>
      <c r="D245" s="23"/>
      <c r="E245" s="28"/>
      <c r="F245" s="25"/>
      <c r="G245" s="26"/>
    </row>
    <row r="246" spans="1:7" ht="12.75">
      <c r="A246" s="23"/>
      <c r="B246" s="23"/>
      <c r="D246" s="23"/>
      <c r="E246" s="28"/>
      <c r="F246" s="25"/>
      <c r="G246" s="26"/>
    </row>
    <row r="247" spans="1:7" ht="12.75">
      <c r="A247" s="23"/>
      <c r="B247" s="23"/>
      <c r="D247" s="23"/>
      <c r="E247" s="28"/>
      <c r="F247" s="25"/>
      <c r="G247" s="26"/>
    </row>
    <row r="248" spans="1:7" ht="12.75">
      <c r="A248" s="23"/>
      <c r="B248" s="23"/>
      <c r="D248" s="23"/>
      <c r="E248" s="28"/>
      <c r="F248" s="25"/>
      <c r="G248" s="26"/>
    </row>
    <row r="249" spans="1:7" ht="12.75">
      <c r="A249" s="23"/>
      <c r="B249" s="23"/>
      <c r="D249" s="23"/>
      <c r="E249" s="28"/>
      <c r="F249" s="25"/>
      <c r="G249" s="26"/>
    </row>
    <row r="250" spans="1:7" ht="12.75">
      <c r="A250" s="23"/>
      <c r="B250" s="23"/>
      <c r="D250" s="23"/>
      <c r="E250" s="28"/>
      <c r="F250" s="25"/>
      <c r="G250" s="26"/>
    </row>
    <row r="251" spans="1:7" ht="12.75">
      <c r="A251" s="23"/>
      <c r="B251" s="23"/>
      <c r="D251" s="23"/>
      <c r="E251" s="28"/>
      <c r="F251" s="25"/>
      <c r="G251" s="26"/>
    </row>
    <row r="252" spans="1:7" ht="12.75">
      <c r="A252" s="23"/>
      <c r="B252" s="23"/>
      <c r="D252" s="23"/>
      <c r="E252" s="28"/>
      <c r="F252" s="25"/>
      <c r="G252" s="26"/>
    </row>
    <row r="253" spans="1:7" ht="12.75">
      <c r="A253" s="23"/>
      <c r="B253" s="23"/>
      <c r="D253" s="23"/>
      <c r="E253" s="28"/>
      <c r="F253" s="25"/>
      <c r="G253" s="26"/>
    </row>
    <row r="254" spans="1:7" ht="12.75">
      <c r="A254" s="23"/>
      <c r="B254" s="23"/>
      <c r="D254" s="23"/>
      <c r="E254" s="28"/>
      <c r="F254" s="25"/>
      <c r="G254" s="26"/>
    </row>
    <row r="255" spans="1:7" ht="12.75">
      <c r="A255" s="23"/>
      <c r="B255" s="23"/>
      <c r="D255" s="23"/>
      <c r="E255" s="28"/>
      <c r="F255" s="25"/>
      <c r="G255" s="26"/>
    </row>
    <row r="256" spans="1:7" ht="12.75">
      <c r="A256" s="23"/>
      <c r="B256" s="23"/>
      <c r="D256" s="23"/>
      <c r="E256" s="28"/>
      <c r="F256" s="25"/>
      <c r="G256" s="26"/>
    </row>
    <row r="257" spans="1:7" ht="12.75">
      <c r="A257" s="23"/>
      <c r="B257" s="23"/>
      <c r="D257" s="23"/>
      <c r="E257" s="28"/>
      <c r="F257" s="25"/>
      <c r="G257" s="26"/>
    </row>
    <row r="258" spans="1:7" ht="12.75">
      <c r="A258" s="23"/>
      <c r="B258" s="23"/>
      <c r="D258" s="23"/>
      <c r="E258" s="28"/>
      <c r="F258" s="25"/>
      <c r="G258" s="26"/>
    </row>
    <row r="259" spans="1:7" ht="12.75">
      <c r="A259" s="23"/>
      <c r="B259" s="23"/>
      <c r="D259" s="23"/>
      <c r="E259" s="28"/>
      <c r="F259" s="25"/>
      <c r="G259" s="26"/>
    </row>
    <row r="260" spans="1:7" ht="12.75">
      <c r="A260" s="23"/>
      <c r="B260" s="23"/>
      <c r="D260" s="23"/>
      <c r="E260" s="28"/>
      <c r="F260" s="25"/>
      <c r="G260" s="26"/>
    </row>
    <row r="261" spans="1:7" ht="12.75">
      <c r="A261" s="23"/>
      <c r="B261" s="23"/>
      <c r="D261" s="23"/>
      <c r="E261" s="28"/>
      <c r="F261" s="25"/>
      <c r="G261" s="26"/>
    </row>
    <row r="262" spans="1:7" ht="12.75">
      <c r="A262" s="23"/>
      <c r="B262" s="23"/>
      <c r="D262" s="23"/>
      <c r="E262" s="28"/>
      <c r="F262" s="25"/>
      <c r="G262" s="26"/>
    </row>
    <row r="263" spans="1:7" ht="12.75">
      <c r="A263" s="23"/>
      <c r="B263" s="23"/>
      <c r="D263" s="23"/>
      <c r="E263" s="28"/>
      <c r="F263" s="25"/>
      <c r="G263" s="26"/>
    </row>
    <row r="264" spans="1:7" ht="12.75">
      <c r="A264" s="23"/>
      <c r="B264" s="23"/>
      <c r="D264" s="23"/>
      <c r="E264" s="28"/>
      <c r="F264" s="25"/>
      <c r="G264" s="26"/>
    </row>
    <row r="265" spans="1:7" ht="12.75">
      <c r="A265" s="23"/>
      <c r="B265" s="23"/>
      <c r="D265" s="23"/>
      <c r="E265" s="28"/>
      <c r="F265" s="25"/>
      <c r="G265" s="26"/>
    </row>
    <row r="266" spans="1:7" ht="12.75">
      <c r="A266" s="23"/>
      <c r="B266" s="23"/>
      <c r="D266" s="23"/>
      <c r="E266" s="28"/>
      <c r="F266" s="25"/>
      <c r="G266" s="26"/>
    </row>
    <row r="267" spans="1:7" ht="12.75">
      <c r="A267" s="23"/>
      <c r="B267" s="23"/>
      <c r="D267" s="23"/>
      <c r="E267" s="28"/>
      <c r="F267" s="25"/>
      <c r="G267" s="26"/>
    </row>
    <row r="268" spans="1:7" ht="12.75">
      <c r="A268" s="23"/>
      <c r="B268" s="23"/>
      <c r="D268" s="23"/>
      <c r="E268" s="28"/>
      <c r="F268" s="25"/>
      <c r="G268" s="26"/>
    </row>
    <row r="269" spans="1:7" ht="12.75">
      <c r="A269" s="23"/>
      <c r="B269" s="23"/>
      <c r="D269" s="23"/>
      <c r="E269" s="28"/>
      <c r="F269" s="25"/>
      <c r="G269" s="26"/>
    </row>
    <row r="270" spans="1:7" ht="12.75">
      <c r="A270" s="23"/>
      <c r="B270" s="23"/>
      <c r="D270" s="23"/>
      <c r="E270" s="28"/>
      <c r="F270" s="25"/>
      <c r="G270" s="26"/>
    </row>
    <row r="271" spans="1:7" ht="12.75">
      <c r="A271" s="23"/>
      <c r="B271" s="23"/>
      <c r="D271" s="23"/>
      <c r="E271" s="28"/>
      <c r="F271" s="25"/>
      <c r="G271" s="26"/>
    </row>
    <row r="272" spans="1:7" ht="12.75">
      <c r="A272" s="23"/>
      <c r="B272" s="23"/>
      <c r="D272" s="23"/>
      <c r="E272" s="28"/>
      <c r="F272" s="25"/>
      <c r="G272" s="26"/>
    </row>
    <row r="273" spans="1:7" ht="12.75">
      <c r="A273" s="23"/>
      <c r="B273" s="23"/>
      <c r="D273" s="23"/>
      <c r="E273" s="28"/>
      <c r="F273" s="25"/>
      <c r="G273" s="26"/>
    </row>
    <row r="274" spans="1:7" ht="12.75">
      <c r="A274" s="23"/>
      <c r="B274" s="23"/>
      <c r="D274" s="23"/>
      <c r="E274" s="28"/>
      <c r="F274" s="25"/>
      <c r="G274" s="26"/>
    </row>
    <row r="275" spans="1:7" ht="12.75">
      <c r="A275" s="23"/>
      <c r="B275" s="23"/>
      <c r="D275" s="23"/>
      <c r="E275" s="28"/>
      <c r="F275" s="25"/>
      <c r="G275" s="26"/>
    </row>
    <row r="276" spans="1:7" ht="12.75">
      <c r="A276" s="23"/>
      <c r="B276" s="23"/>
      <c r="D276" s="23"/>
      <c r="E276" s="28"/>
      <c r="F276" s="25"/>
      <c r="G276" s="26"/>
    </row>
    <row r="277" spans="1:7" ht="12.75">
      <c r="A277" s="23"/>
      <c r="B277" s="23"/>
      <c r="D277" s="23"/>
      <c r="E277" s="28"/>
      <c r="F277" s="25"/>
      <c r="G277" s="26"/>
    </row>
    <row r="278" spans="1:7" ht="12.75">
      <c r="A278" s="23"/>
      <c r="B278" s="23"/>
      <c r="D278" s="23"/>
      <c r="E278" s="28"/>
      <c r="F278" s="25"/>
      <c r="G278" s="26"/>
    </row>
    <row r="279" spans="1:7" ht="12.75">
      <c r="A279" s="23"/>
      <c r="B279" s="23"/>
      <c r="D279" s="23"/>
      <c r="E279" s="28"/>
      <c r="F279" s="25"/>
      <c r="G279" s="26"/>
    </row>
    <row r="280" spans="1:7" ht="12.75">
      <c r="A280" s="23"/>
      <c r="B280" s="23"/>
      <c r="D280" s="23"/>
      <c r="E280" s="28"/>
      <c r="F280" s="25"/>
      <c r="G280" s="26"/>
    </row>
    <row r="281" spans="1:7" ht="12.75">
      <c r="A281" s="23"/>
      <c r="B281" s="23"/>
      <c r="D281" s="23"/>
      <c r="E281" s="28"/>
      <c r="F281" s="25"/>
      <c r="G281" s="26"/>
    </row>
    <row r="282" spans="1:7" ht="12.75">
      <c r="A282" s="23"/>
      <c r="B282" s="23"/>
      <c r="D282" s="23"/>
      <c r="E282" s="28"/>
      <c r="F282" s="25"/>
      <c r="G282" s="26"/>
    </row>
    <row r="283" spans="1:7" ht="12.75">
      <c r="A283" s="23"/>
      <c r="B283" s="23"/>
      <c r="D283" s="23"/>
      <c r="E283" s="28"/>
      <c r="F283" s="25"/>
      <c r="G283" s="26"/>
    </row>
    <row r="284" spans="1:7" ht="12.75">
      <c r="A284" s="23"/>
      <c r="B284" s="23"/>
      <c r="D284" s="23"/>
      <c r="E284" s="28"/>
      <c r="F284" s="25"/>
      <c r="G284" s="26"/>
    </row>
    <row r="285" spans="1:7" ht="12.75">
      <c r="A285" s="23"/>
      <c r="B285" s="23"/>
      <c r="D285" s="23"/>
      <c r="E285" s="28"/>
      <c r="F285" s="25"/>
      <c r="G285" s="26"/>
    </row>
    <row r="286" spans="1:7" ht="12.75">
      <c r="A286" s="23"/>
      <c r="B286" s="23"/>
      <c r="D286" s="23"/>
      <c r="E286" s="28"/>
      <c r="F286" s="25"/>
      <c r="G286" s="26"/>
    </row>
    <row r="287" spans="1:7" ht="12.75">
      <c r="A287" s="23"/>
      <c r="B287" s="23"/>
      <c r="D287" s="23"/>
      <c r="E287" s="28"/>
      <c r="F287" s="25"/>
      <c r="G287" s="26"/>
    </row>
    <row r="288" spans="1:7" ht="12.75">
      <c r="A288" s="23"/>
      <c r="B288" s="23"/>
      <c r="D288" s="23"/>
      <c r="E288" s="28"/>
      <c r="F288" s="25"/>
      <c r="G288" s="26"/>
    </row>
    <row r="289" spans="1:7" ht="12.75">
      <c r="A289" s="23"/>
      <c r="B289" s="23"/>
      <c r="D289" s="23"/>
      <c r="E289" s="28"/>
      <c r="F289" s="25"/>
      <c r="G289" s="26"/>
    </row>
    <row r="290" spans="1:7" ht="12.75">
      <c r="A290" s="23"/>
      <c r="B290" s="23"/>
      <c r="D290" s="23"/>
      <c r="E290" s="28"/>
      <c r="F290" s="25"/>
      <c r="G290" s="26"/>
    </row>
    <row r="291" spans="1:7" ht="12.75">
      <c r="A291" s="23"/>
      <c r="B291" s="23"/>
      <c r="D291" s="23"/>
      <c r="E291" s="28"/>
      <c r="F291" s="25"/>
      <c r="G291" s="26"/>
    </row>
    <row r="292" spans="1:7" ht="12.75">
      <c r="A292" s="23"/>
      <c r="B292" s="23"/>
      <c r="D292" s="23"/>
      <c r="E292" s="28"/>
      <c r="F292" s="25"/>
      <c r="G292" s="26"/>
    </row>
    <row r="293" spans="1:7" ht="12.75">
      <c r="A293" s="23"/>
      <c r="B293" s="23"/>
      <c r="D293" s="23"/>
      <c r="E293" s="28"/>
      <c r="F293" s="25"/>
      <c r="G293" s="26"/>
    </row>
    <row r="294" spans="1:7" ht="12.75">
      <c r="A294" s="23"/>
      <c r="B294" s="23"/>
      <c r="D294" s="23"/>
      <c r="E294" s="28"/>
      <c r="F294" s="25"/>
      <c r="G294" s="26"/>
    </row>
    <row r="295" spans="1:7" ht="12.75">
      <c r="A295" s="23"/>
      <c r="B295" s="23"/>
      <c r="D295" s="23"/>
      <c r="E295" s="28"/>
      <c r="F295" s="25"/>
      <c r="G295" s="26"/>
    </row>
    <row r="296" spans="1:7" ht="12.75">
      <c r="A296" s="23"/>
      <c r="B296" s="23"/>
      <c r="D296" s="23"/>
      <c r="E296" s="28"/>
      <c r="F296" s="25"/>
      <c r="G296" s="26"/>
    </row>
    <row r="297" spans="1:7" ht="12.75">
      <c r="A297" s="23"/>
      <c r="B297" s="23"/>
      <c r="D297" s="23"/>
      <c r="E297" s="28"/>
      <c r="F297" s="25"/>
      <c r="G297" s="26"/>
    </row>
    <row r="298" spans="1:7" ht="12.75">
      <c r="A298" s="23"/>
      <c r="B298" s="23"/>
      <c r="D298" s="23"/>
      <c r="E298" s="28"/>
      <c r="F298" s="25"/>
      <c r="G298" s="26"/>
    </row>
    <row r="299" spans="1:7" ht="12.75">
      <c r="A299" s="23"/>
      <c r="B299" s="23"/>
      <c r="D299" s="23"/>
      <c r="E299" s="28"/>
      <c r="F299" s="25"/>
      <c r="G299" s="26"/>
    </row>
    <row r="300" spans="1:7" ht="12.75">
      <c r="A300" s="23"/>
      <c r="B300" s="23"/>
      <c r="D300" s="23"/>
      <c r="E300" s="28"/>
      <c r="F300" s="25"/>
      <c r="G300" s="26"/>
    </row>
    <row r="301" spans="1:7" ht="12.75">
      <c r="A301" s="23"/>
      <c r="B301" s="23"/>
      <c r="D301" s="23"/>
      <c r="E301" s="28"/>
      <c r="F301" s="25"/>
      <c r="G301" s="26"/>
    </row>
    <row r="302" spans="1:7" ht="12.75">
      <c r="A302" s="23"/>
      <c r="B302" s="23"/>
      <c r="D302" s="23"/>
      <c r="E302" s="28"/>
      <c r="F302" s="25"/>
      <c r="G302" s="26"/>
    </row>
    <row r="303" spans="1:7" ht="12.75">
      <c r="A303" s="23"/>
      <c r="B303" s="23"/>
      <c r="D303" s="23"/>
      <c r="E303" s="28"/>
      <c r="F303" s="25"/>
      <c r="G303" s="26"/>
    </row>
    <row r="304" spans="1:7" ht="12.75">
      <c r="A304" s="23"/>
      <c r="B304" s="23"/>
      <c r="D304" s="23"/>
      <c r="E304" s="28"/>
      <c r="F304" s="25"/>
      <c r="G304" s="26"/>
    </row>
    <row r="305" spans="1:7" ht="12.75">
      <c r="A305" s="23"/>
      <c r="B305" s="23"/>
      <c r="D305" s="23"/>
      <c r="E305" s="28"/>
      <c r="F305" s="25"/>
      <c r="G305" s="26"/>
    </row>
    <row r="306" spans="1:7" ht="12.75">
      <c r="A306" s="23"/>
      <c r="B306" s="23"/>
      <c r="D306" s="23"/>
      <c r="E306" s="28"/>
      <c r="F306" s="25"/>
      <c r="G306" s="26"/>
    </row>
    <row r="307" spans="1:7" ht="12.75">
      <c r="A307" s="23"/>
      <c r="B307" s="23"/>
      <c r="D307" s="23"/>
      <c r="E307" s="28"/>
      <c r="F307" s="25"/>
      <c r="G307" s="26"/>
    </row>
    <row r="308" spans="1:7" ht="12.75">
      <c r="A308" s="23"/>
      <c r="B308" s="23"/>
      <c r="D308" s="23"/>
      <c r="E308" s="28"/>
      <c r="F308" s="25"/>
      <c r="G308" s="26"/>
    </row>
    <row r="309" spans="1:7" ht="12.75">
      <c r="A309" s="23"/>
      <c r="B309" s="23"/>
      <c r="D309" s="23"/>
      <c r="E309" s="28"/>
      <c r="F309" s="25"/>
      <c r="G309" s="26"/>
    </row>
    <row r="310" spans="1:7" ht="12.75">
      <c r="A310" s="23"/>
      <c r="B310" s="23"/>
      <c r="D310" s="23"/>
      <c r="E310" s="28"/>
      <c r="F310" s="25"/>
      <c r="G310" s="26"/>
    </row>
    <row r="311" spans="1:7" ht="12.75">
      <c r="A311" s="23"/>
      <c r="B311" s="23"/>
      <c r="D311" s="23"/>
      <c r="E311" s="28"/>
      <c r="F311" s="25"/>
      <c r="G311" s="26"/>
    </row>
    <row r="312" spans="1:7" ht="12.75">
      <c r="A312" s="23"/>
      <c r="B312" s="23"/>
      <c r="D312" s="23"/>
      <c r="E312" s="28"/>
      <c r="F312" s="25"/>
      <c r="G312" s="26"/>
    </row>
    <row r="313" spans="1:7" ht="12.75">
      <c r="A313" s="23"/>
      <c r="B313" s="23"/>
      <c r="D313" s="23"/>
      <c r="E313" s="28"/>
      <c r="F313" s="25"/>
      <c r="G313" s="26"/>
    </row>
    <row r="314" spans="1:7" ht="12.75">
      <c r="A314" s="23"/>
      <c r="B314" s="23"/>
      <c r="D314" s="23"/>
      <c r="E314" s="28"/>
      <c r="F314" s="25"/>
      <c r="G314" s="26"/>
    </row>
    <row r="315" spans="1:7" ht="12.75">
      <c r="A315" s="23"/>
      <c r="B315" s="23"/>
      <c r="D315" s="23"/>
      <c r="E315" s="28"/>
      <c r="F315" s="25"/>
      <c r="G315" s="26"/>
    </row>
    <row r="316" spans="1:7" ht="12.75">
      <c r="A316" s="23"/>
      <c r="B316" s="23"/>
      <c r="D316" s="23"/>
      <c r="E316" s="28"/>
      <c r="F316" s="25"/>
      <c r="G316" s="26"/>
    </row>
    <row r="317" spans="1:7" ht="12.75">
      <c r="A317" s="23"/>
      <c r="B317" s="23"/>
      <c r="D317" s="23"/>
      <c r="E317" s="28"/>
      <c r="F317" s="25"/>
      <c r="G317" s="26"/>
    </row>
    <row r="318" spans="1:7" ht="12.75">
      <c r="A318" s="23"/>
      <c r="B318" s="23"/>
      <c r="D318" s="23"/>
      <c r="E318" s="28"/>
      <c r="F318" s="25"/>
      <c r="G318" s="26"/>
    </row>
    <row r="319" spans="1:7" ht="12.75">
      <c r="A319" s="23"/>
      <c r="B319" s="23"/>
      <c r="D319" s="23"/>
      <c r="E319" s="28"/>
      <c r="F319" s="25"/>
      <c r="G319" s="26"/>
    </row>
    <row r="320" spans="1:7" ht="12.75">
      <c r="A320" s="23"/>
      <c r="B320" s="23"/>
      <c r="D320" s="23"/>
      <c r="E320" s="28"/>
      <c r="F320" s="25"/>
      <c r="G320" s="26"/>
    </row>
    <row r="321" spans="1:7" ht="12.75">
      <c r="A321" s="23"/>
      <c r="B321" s="23"/>
      <c r="D321" s="23"/>
      <c r="E321" s="28"/>
      <c r="F321" s="25"/>
      <c r="G321" s="26"/>
    </row>
    <row r="322" spans="1:7" ht="12.75">
      <c r="A322" s="23"/>
      <c r="B322" s="23"/>
      <c r="D322" s="23"/>
      <c r="E322" s="28"/>
      <c r="F322" s="25"/>
      <c r="G322" s="26"/>
    </row>
    <row r="323" spans="1:7" ht="12.75">
      <c r="A323" s="23"/>
      <c r="B323" s="23"/>
      <c r="D323" s="23"/>
      <c r="E323" s="28"/>
      <c r="F323" s="25"/>
      <c r="G323" s="26"/>
    </row>
    <row r="324" spans="1:7" ht="12.75">
      <c r="A324" s="23"/>
      <c r="B324" s="23"/>
      <c r="D324" s="23"/>
      <c r="E324" s="28"/>
      <c r="F324" s="25"/>
      <c r="G324" s="26"/>
    </row>
    <row r="325" spans="1:7" ht="12.75">
      <c r="A325" s="23"/>
      <c r="B325" s="23"/>
      <c r="D325" s="23"/>
      <c r="E325" s="28"/>
      <c r="F325" s="25"/>
      <c r="G325" s="26"/>
    </row>
    <row r="326" spans="1:7" ht="12.75">
      <c r="A326" s="23"/>
      <c r="B326" s="23"/>
      <c r="D326" s="23"/>
      <c r="E326" s="28"/>
      <c r="F326" s="25"/>
      <c r="G326" s="26"/>
    </row>
    <row r="327" spans="1:7" ht="12.75">
      <c r="A327" s="23"/>
      <c r="B327" s="23"/>
      <c r="D327" s="23"/>
      <c r="E327" s="28"/>
      <c r="F327" s="25"/>
      <c r="G327" s="26"/>
    </row>
    <row r="328" spans="1:7" ht="12.75">
      <c r="A328" s="23"/>
      <c r="B328" s="23"/>
      <c r="D328" s="23"/>
      <c r="E328" s="28"/>
      <c r="F328" s="25"/>
      <c r="G328" s="26"/>
    </row>
    <row r="329" spans="1:7" ht="12.75">
      <c r="A329" s="23"/>
      <c r="B329" s="23"/>
      <c r="D329" s="23"/>
      <c r="E329" s="28"/>
      <c r="F329" s="25"/>
      <c r="G329" s="26"/>
    </row>
    <row r="330" spans="1:7" ht="12.75">
      <c r="A330" s="23"/>
      <c r="B330" s="23"/>
      <c r="D330" s="23"/>
      <c r="E330" s="28"/>
      <c r="F330" s="25"/>
      <c r="G330" s="26"/>
    </row>
    <row r="331" spans="1:7" ht="12.75">
      <c r="A331" s="23"/>
      <c r="B331" s="23"/>
      <c r="D331" s="23"/>
      <c r="E331" s="28"/>
      <c r="F331" s="25"/>
      <c r="G331" s="26"/>
    </row>
    <row r="332" spans="1:7" ht="12.75">
      <c r="A332" s="23"/>
      <c r="B332" s="23"/>
      <c r="D332" s="23"/>
      <c r="E332" s="28"/>
      <c r="F332" s="25"/>
      <c r="G332" s="26"/>
    </row>
    <row r="333" spans="1:7" ht="12.75">
      <c r="A333" s="23"/>
      <c r="B333" s="23"/>
      <c r="D333" s="23"/>
      <c r="E333" s="28"/>
      <c r="F333" s="25"/>
      <c r="G333" s="26"/>
    </row>
    <row r="334" spans="1:7" ht="12.75">
      <c r="A334" s="23"/>
      <c r="B334" s="23"/>
      <c r="D334" s="23"/>
      <c r="E334" s="28"/>
      <c r="F334" s="25"/>
      <c r="G334" s="26"/>
    </row>
    <row r="335" spans="1:7" ht="12.75">
      <c r="A335" s="23"/>
      <c r="B335" s="23"/>
      <c r="D335" s="23"/>
      <c r="E335" s="28"/>
      <c r="F335" s="25"/>
      <c r="G335" s="26"/>
    </row>
    <row r="336" spans="1:7" ht="12.75">
      <c r="A336" s="23"/>
      <c r="B336" s="23"/>
      <c r="D336" s="23"/>
      <c r="E336" s="28"/>
      <c r="F336" s="25"/>
      <c r="G336" s="26"/>
    </row>
    <row r="337" spans="1:7" ht="12.75">
      <c r="A337" s="23"/>
      <c r="B337" s="23"/>
      <c r="D337" s="23"/>
      <c r="E337" s="28"/>
      <c r="F337" s="25"/>
      <c r="G337" s="26"/>
    </row>
    <row r="338" spans="1:7" ht="12.75">
      <c r="A338" s="23"/>
      <c r="B338" s="23"/>
      <c r="D338" s="23"/>
      <c r="E338" s="28"/>
      <c r="F338" s="25"/>
      <c r="G338" s="26"/>
    </row>
    <row r="339" spans="1:7" ht="12.75">
      <c r="A339" s="23"/>
      <c r="B339" s="23"/>
      <c r="D339" s="23"/>
      <c r="E339" s="28"/>
      <c r="F339" s="25"/>
      <c r="G339" s="26"/>
    </row>
    <row r="340" spans="1:7" ht="12.75">
      <c r="A340" s="23"/>
      <c r="B340" s="23"/>
      <c r="D340" s="23"/>
      <c r="E340" s="28"/>
      <c r="F340" s="25"/>
      <c r="G340" s="26"/>
    </row>
    <row r="341" spans="1:7" ht="12.75">
      <c r="A341" s="23"/>
      <c r="B341" s="23"/>
      <c r="D341" s="23"/>
      <c r="E341" s="28"/>
      <c r="F341" s="25"/>
      <c r="G341" s="26"/>
    </row>
    <row r="342" spans="1:7" ht="12.75">
      <c r="A342" s="23"/>
      <c r="B342" s="23"/>
      <c r="D342" s="23"/>
      <c r="E342" s="28"/>
      <c r="F342" s="25"/>
      <c r="G342" s="26"/>
    </row>
    <row r="343" spans="1:7" ht="12.75">
      <c r="A343" s="23"/>
      <c r="B343" s="23"/>
      <c r="D343" s="23"/>
      <c r="E343" s="28"/>
      <c r="F343" s="25"/>
      <c r="G343" s="26"/>
    </row>
    <row r="344" spans="1:7" ht="12.75">
      <c r="A344" s="23"/>
      <c r="B344" s="23"/>
      <c r="D344" s="23"/>
      <c r="E344" s="28"/>
      <c r="F344" s="25"/>
      <c r="G344" s="26"/>
    </row>
    <row r="345" spans="1:7" ht="12.75">
      <c r="A345" s="23"/>
      <c r="B345" s="23"/>
      <c r="D345" s="23"/>
      <c r="E345" s="28"/>
      <c r="F345" s="25"/>
      <c r="G345" s="26"/>
    </row>
    <row r="346" spans="1:7" ht="12.75">
      <c r="A346" s="23"/>
      <c r="B346" s="23"/>
      <c r="D346" s="23"/>
      <c r="E346" s="28"/>
      <c r="F346" s="25"/>
      <c r="G346" s="26"/>
    </row>
    <row r="347" spans="1:7" ht="12.75">
      <c r="A347" s="23"/>
      <c r="B347" s="23"/>
      <c r="D347" s="23"/>
      <c r="E347" s="28"/>
      <c r="F347" s="25"/>
      <c r="G347" s="26"/>
    </row>
    <row r="348" spans="1:7" ht="12.75">
      <c r="A348" s="23"/>
      <c r="B348" s="23"/>
      <c r="D348" s="23"/>
      <c r="E348" s="28"/>
      <c r="F348" s="25"/>
      <c r="G348" s="26"/>
    </row>
    <row r="349" spans="1:7" ht="12.75">
      <c r="A349" s="23"/>
      <c r="B349" s="23"/>
      <c r="D349" s="23"/>
      <c r="E349" s="28"/>
      <c r="F349" s="25"/>
      <c r="G349" s="26"/>
    </row>
    <row r="350" spans="1:7" ht="12.75">
      <c r="A350" s="23"/>
      <c r="B350" s="23"/>
      <c r="D350" s="23"/>
      <c r="E350" s="28"/>
      <c r="F350" s="25"/>
      <c r="G350" s="26"/>
    </row>
    <row r="351" spans="1:7" ht="12.75">
      <c r="A351" s="23"/>
      <c r="B351" s="23"/>
      <c r="D351" s="23"/>
      <c r="E351" s="28"/>
      <c r="F351" s="25"/>
      <c r="G351" s="26"/>
    </row>
    <row r="352" spans="1:7" ht="12.75">
      <c r="A352" s="23"/>
      <c r="B352" s="23"/>
      <c r="D352" s="23"/>
      <c r="E352" s="28"/>
      <c r="F352" s="25"/>
      <c r="G352" s="26"/>
    </row>
    <row r="353" spans="1:7" ht="12.75">
      <c r="A353" s="23"/>
      <c r="B353" s="23"/>
      <c r="D353" s="23"/>
      <c r="E353" s="28"/>
      <c r="F353" s="25"/>
      <c r="G353" s="26"/>
    </row>
    <row r="354" spans="1:7" ht="12.75">
      <c r="A354" s="23"/>
      <c r="B354" s="23"/>
      <c r="D354" s="23"/>
      <c r="E354" s="28"/>
      <c r="F354" s="25"/>
      <c r="G354" s="26"/>
    </row>
    <row r="355" spans="1:7" ht="12.75">
      <c r="A355" s="23"/>
      <c r="B355" s="23"/>
      <c r="D355" s="23"/>
      <c r="E355" s="28"/>
      <c r="F355" s="25"/>
      <c r="G355" s="26"/>
    </row>
    <row r="356" spans="1:7" ht="12.75">
      <c r="A356" s="23"/>
      <c r="B356" s="23"/>
      <c r="D356" s="23"/>
      <c r="E356" s="28"/>
      <c r="F356" s="25"/>
      <c r="G356" s="26"/>
    </row>
    <row r="357" spans="1:7" ht="12.75">
      <c r="A357" s="23"/>
      <c r="B357" s="23"/>
      <c r="D357" s="23"/>
      <c r="E357" s="28"/>
      <c r="F357" s="25"/>
      <c r="G357" s="26"/>
    </row>
    <row r="358" spans="1:7" ht="12.75">
      <c r="A358" s="23"/>
      <c r="B358" s="23"/>
      <c r="D358" s="23"/>
      <c r="E358" s="28"/>
      <c r="F358" s="25"/>
      <c r="G358" s="26"/>
    </row>
    <row r="359" spans="1:7" ht="12.75">
      <c r="A359" s="23"/>
      <c r="B359" s="23"/>
      <c r="D359" s="23"/>
      <c r="E359" s="28"/>
      <c r="F359" s="25"/>
      <c r="G359" s="26"/>
    </row>
    <row r="360" spans="1:7" ht="12.75">
      <c r="A360" s="23"/>
      <c r="B360" s="23"/>
      <c r="D360" s="23"/>
      <c r="E360" s="28"/>
      <c r="F360" s="25"/>
      <c r="G360" s="26"/>
    </row>
    <row r="361" spans="1:7" ht="12.75">
      <c r="A361" s="23"/>
      <c r="B361" s="23"/>
      <c r="D361" s="23"/>
      <c r="E361" s="28"/>
      <c r="F361" s="25"/>
      <c r="G361" s="26"/>
    </row>
    <row r="362" spans="1:7" ht="12.75">
      <c r="A362" s="23"/>
      <c r="B362" s="23"/>
      <c r="D362" s="23"/>
      <c r="E362" s="28"/>
      <c r="F362" s="25"/>
      <c r="G362" s="26"/>
    </row>
    <row r="363" spans="1:7" ht="12.75">
      <c r="A363" s="23"/>
      <c r="B363" s="23"/>
      <c r="D363" s="23"/>
      <c r="E363" s="28"/>
      <c r="F363" s="25"/>
      <c r="G363" s="26"/>
    </row>
    <row r="364" spans="1:7" ht="12.75">
      <c r="A364" s="23"/>
      <c r="B364" s="23"/>
      <c r="D364" s="23"/>
      <c r="E364" s="28"/>
      <c r="F364" s="25"/>
      <c r="G364" s="26"/>
    </row>
    <row r="365" spans="1:7" ht="12.75">
      <c r="A365" s="23"/>
      <c r="B365" s="23"/>
      <c r="D365" s="23"/>
      <c r="E365" s="28"/>
      <c r="F365" s="25"/>
      <c r="G365" s="26"/>
    </row>
    <row r="366" spans="1:7" ht="12.75">
      <c r="A366" s="23"/>
      <c r="B366" s="23"/>
      <c r="D366" s="23"/>
      <c r="E366" s="28"/>
      <c r="F366" s="25"/>
      <c r="G366" s="26"/>
    </row>
    <row r="367" spans="1:7" ht="12.75">
      <c r="A367" s="23"/>
      <c r="B367" s="23"/>
      <c r="D367" s="23"/>
      <c r="E367" s="28"/>
      <c r="F367" s="25"/>
      <c r="G367" s="26"/>
    </row>
    <row r="368" spans="1:7" ht="12.75">
      <c r="A368" s="23"/>
      <c r="B368" s="23"/>
      <c r="D368" s="23"/>
      <c r="E368" s="28"/>
      <c r="F368" s="25"/>
      <c r="G368" s="26"/>
    </row>
    <row r="369" spans="1:7" ht="12.75">
      <c r="A369" s="23"/>
      <c r="B369" s="23"/>
      <c r="D369" s="23"/>
      <c r="E369" s="28"/>
      <c r="F369" s="25"/>
      <c r="G369" s="26"/>
    </row>
    <row r="370" spans="1:7" ht="12.75">
      <c r="A370" s="23"/>
      <c r="B370" s="23"/>
      <c r="D370" s="23"/>
      <c r="E370" s="28"/>
      <c r="F370" s="25"/>
      <c r="G370" s="26"/>
    </row>
    <row r="371" spans="1:7" ht="12.75">
      <c r="A371" s="23"/>
      <c r="B371" s="23"/>
      <c r="D371" s="23"/>
      <c r="E371" s="28"/>
      <c r="F371" s="25"/>
      <c r="G371" s="26"/>
    </row>
    <row r="372" spans="1:7" ht="12.75">
      <c r="A372" s="23"/>
      <c r="B372" s="23"/>
      <c r="D372" s="23"/>
      <c r="E372" s="28"/>
      <c r="F372" s="25"/>
      <c r="G372" s="26"/>
    </row>
    <row r="373" spans="1:7" ht="12.75">
      <c r="A373" s="23"/>
      <c r="B373" s="23"/>
      <c r="D373" s="23"/>
      <c r="E373" s="28"/>
      <c r="F373" s="25"/>
      <c r="G373" s="26"/>
    </row>
    <row r="374" spans="1:7" ht="12.75">
      <c r="A374" s="23"/>
      <c r="B374" s="23"/>
      <c r="D374" s="23"/>
      <c r="E374" s="28"/>
      <c r="F374" s="25"/>
      <c r="G374" s="26"/>
    </row>
    <row r="375" spans="1:7" ht="12.75">
      <c r="A375" s="23"/>
      <c r="B375" s="23"/>
      <c r="D375" s="23"/>
      <c r="E375" s="28"/>
      <c r="F375" s="25"/>
      <c r="G375" s="26"/>
    </row>
    <row r="376" spans="1:7" ht="12.75">
      <c r="A376" s="23"/>
      <c r="B376" s="23"/>
      <c r="D376" s="23"/>
      <c r="E376" s="28"/>
      <c r="F376" s="25"/>
      <c r="G376" s="26"/>
    </row>
    <row r="377" spans="1:7" ht="12.75">
      <c r="A377" s="23"/>
      <c r="B377" s="23"/>
      <c r="D377" s="23"/>
      <c r="E377" s="28"/>
      <c r="F377" s="25"/>
      <c r="G377" s="26"/>
    </row>
    <row r="378" spans="1:7" ht="12.75">
      <c r="A378" s="23"/>
      <c r="B378" s="23"/>
      <c r="D378" s="23"/>
      <c r="E378" s="28"/>
      <c r="F378" s="25"/>
      <c r="G378" s="26"/>
    </row>
    <row r="379" spans="1:7" ht="12.75">
      <c r="A379" s="23"/>
      <c r="B379" s="23"/>
      <c r="D379" s="23"/>
      <c r="E379" s="28"/>
      <c r="F379" s="25"/>
      <c r="G379" s="26"/>
    </row>
    <row r="380" spans="1:7" ht="12.75">
      <c r="A380" s="23"/>
      <c r="B380" s="23"/>
      <c r="D380" s="23"/>
      <c r="E380" s="28"/>
      <c r="F380" s="25"/>
      <c r="G380" s="26"/>
    </row>
    <row r="381" spans="1:7" ht="12.75">
      <c r="A381" s="23"/>
      <c r="B381" s="23"/>
      <c r="D381" s="23"/>
      <c r="E381" s="28"/>
      <c r="F381" s="25"/>
      <c r="G381" s="26"/>
    </row>
    <row r="382" spans="1:7" ht="12.75">
      <c r="A382" s="23"/>
      <c r="B382" s="23"/>
      <c r="D382" s="23"/>
      <c r="E382" s="28"/>
      <c r="F382" s="25"/>
      <c r="G382" s="26"/>
    </row>
    <row r="383" spans="1:7" ht="12.75">
      <c r="A383" s="23"/>
      <c r="B383" s="23"/>
      <c r="D383" s="23"/>
      <c r="E383" s="28"/>
      <c r="F383" s="25"/>
      <c r="G383" s="26"/>
    </row>
    <row r="384" spans="1:7" ht="12.75">
      <c r="A384" s="23"/>
      <c r="B384" s="23"/>
      <c r="D384" s="23"/>
      <c r="E384" s="28"/>
      <c r="F384" s="25"/>
      <c r="G384" s="26"/>
    </row>
    <row r="385" spans="1:7" ht="12.75">
      <c r="A385" s="23"/>
      <c r="B385" s="23"/>
      <c r="D385" s="23"/>
      <c r="E385" s="28"/>
      <c r="F385" s="25"/>
      <c r="G385" s="26"/>
    </row>
    <row r="386" spans="1:7" ht="12.75">
      <c r="A386" s="23"/>
      <c r="B386" s="23"/>
      <c r="D386" s="23"/>
      <c r="E386" s="28"/>
      <c r="F386" s="25"/>
      <c r="G386" s="26"/>
    </row>
    <row r="387" spans="1:7" ht="12.75">
      <c r="A387" s="23"/>
      <c r="B387" s="23"/>
      <c r="D387" s="23"/>
      <c r="E387" s="28"/>
      <c r="F387" s="25"/>
      <c r="G387" s="26"/>
    </row>
    <row r="388" spans="1:7" ht="12.75">
      <c r="A388" s="23"/>
      <c r="B388" s="23"/>
      <c r="D388" s="23"/>
      <c r="E388" s="28"/>
      <c r="F388" s="25"/>
      <c r="G388" s="26"/>
    </row>
    <row r="389" spans="1:7" ht="12.75">
      <c r="A389" s="23"/>
      <c r="B389" s="23"/>
      <c r="D389" s="23"/>
      <c r="E389" s="28"/>
      <c r="F389" s="25"/>
      <c r="G389" s="26"/>
    </row>
    <row r="390" spans="1:7" ht="12.75">
      <c r="A390" s="23"/>
      <c r="B390" s="23"/>
      <c r="D390" s="23"/>
      <c r="E390" s="28"/>
      <c r="F390" s="25"/>
      <c r="G390" s="26"/>
    </row>
    <row r="391" spans="1:7" ht="12.75">
      <c r="A391" s="23"/>
      <c r="B391" s="23"/>
      <c r="D391" s="23"/>
      <c r="E391" s="28"/>
      <c r="F391" s="25"/>
      <c r="G391" s="26"/>
    </row>
    <row r="392" spans="1:7" ht="12.75">
      <c r="A392" s="23"/>
      <c r="B392" s="23"/>
      <c r="D392" s="23"/>
      <c r="E392" s="28"/>
      <c r="F392" s="25"/>
      <c r="G392" s="26"/>
    </row>
    <row r="393" spans="1:7" ht="12.75">
      <c r="A393" s="23"/>
      <c r="B393" s="23"/>
      <c r="D393" s="23"/>
      <c r="E393" s="28"/>
      <c r="F393" s="25"/>
      <c r="G393" s="26"/>
    </row>
    <row r="394" spans="1:7" ht="12.75">
      <c r="A394" s="23"/>
      <c r="B394" s="23"/>
      <c r="D394" s="23"/>
      <c r="E394" s="28"/>
      <c r="F394" s="25"/>
      <c r="G394" s="26"/>
    </row>
    <row r="395" spans="1:7" ht="12.75">
      <c r="A395" s="23"/>
      <c r="B395" s="23"/>
      <c r="D395" s="23"/>
      <c r="E395" s="28"/>
      <c r="F395" s="25"/>
      <c r="G395" s="26"/>
    </row>
    <row r="396" spans="1:7" ht="12.75">
      <c r="A396" s="23"/>
      <c r="B396" s="23"/>
      <c r="D396" s="23"/>
      <c r="E396" s="28"/>
      <c r="F396" s="25"/>
      <c r="G396" s="26"/>
    </row>
    <row r="397" spans="1:7" ht="12.75">
      <c r="A397" s="23"/>
      <c r="B397" s="23"/>
      <c r="D397" s="23"/>
      <c r="E397" s="28"/>
      <c r="F397" s="25"/>
      <c r="G397" s="26"/>
    </row>
    <row r="398" spans="1:7" ht="12.75">
      <c r="A398" s="23"/>
      <c r="B398" s="23"/>
      <c r="D398" s="23"/>
      <c r="E398" s="28"/>
      <c r="F398" s="25"/>
      <c r="G398" s="26"/>
    </row>
    <row r="399" spans="1:7" ht="12.75">
      <c r="A399" s="23"/>
      <c r="B399" s="23"/>
      <c r="D399" s="23"/>
      <c r="E399" s="28"/>
      <c r="F399" s="25"/>
      <c r="G399" s="26"/>
    </row>
    <row r="400" spans="1:7" ht="12.75">
      <c r="A400" s="23"/>
      <c r="B400" s="23"/>
      <c r="D400" s="23"/>
      <c r="E400" s="28"/>
      <c r="F400" s="25"/>
      <c r="G400" s="26"/>
    </row>
    <row r="401" spans="1:7" ht="12.75">
      <c r="A401" s="23"/>
      <c r="B401" s="23"/>
      <c r="D401" s="23"/>
      <c r="E401" s="28"/>
      <c r="F401" s="25"/>
      <c r="G401" s="26"/>
    </row>
    <row r="402" spans="1:7" ht="12.75">
      <c r="A402" s="23"/>
      <c r="B402" s="23"/>
      <c r="D402" s="23"/>
      <c r="E402" s="28"/>
      <c r="F402" s="25"/>
      <c r="G402" s="26"/>
    </row>
    <row r="403" spans="1:7" ht="12.75">
      <c r="A403" s="23"/>
      <c r="B403" s="23"/>
      <c r="D403" s="23"/>
      <c r="E403" s="28"/>
      <c r="F403" s="25"/>
      <c r="G403" s="26"/>
    </row>
    <row r="404" spans="1:7" ht="12.75">
      <c r="A404" s="23"/>
      <c r="B404" s="23"/>
      <c r="D404" s="23"/>
      <c r="E404" s="28"/>
      <c r="F404" s="25"/>
      <c r="G404" s="26"/>
    </row>
    <row r="405" spans="1:7" ht="12.75">
      <c r="A405" s="23"/>
      <c r="B405" s="23"/>
      <c r="D405" s="23"/>
      <c r="E405" s="28"/>
      <c r="F405" s="25"/>
      <c r="G405" s="26"/>
    </row>
    <row r="406" spans="1:7" ht="12.75">
      <c r="A406" s="23"/>
      <c r="B406" s="23"/>
      <c r="D406" s="23"/>
      <c r="E406" s="28"/>
      <c r="F406" s="25"/>
      <c r="G406" s="26"/>
    </row>
    <row r="407" spans="1:7" ht="12.75">
      <c r="A407" s="23"/>
      <c r="B407" s="23"/>
      <c r="D407" s="23"/>
      <c r="E407" s="28"/>
      <c r="F407" s="25"/>
      <c r="G407" s="26"/>
    </row>
    <row r="408" spans="1:7" ht="12.75">
      <c r="A408" s="23"/>
      <c r="B408" s="23"/>
      <c r="D408" s="23"/>
      <c r="E408" s="28"/>
      <c r="F408" s="25"/>
      <c r="G408" s="26"/>
    </row>
    <row r="409" spans="1:7" ht="12.75">
      <c r="A409" s="23"/>
      <c r="B409" s="23"/>
      <c r="D409" s="23"/>
      <c r="E409" s="28"/>
      <c r="F409" s="25"/>
      <c r="G409" s="26"/>
    </row>
    <row r="410" spans="1:7" ht="12.75">
      <c r="A410" s="23"/>
      <c r="B410" s="23"/>
      <c r="D410" s="23"/>
      <c r="E410" s="28"/>
      <c r="F410" s="25"/>
      <c r="G410" s="26"/>
    </row>
    <row r="411" spans="1:7" ht="12.75">
      <c r="A411" s="23"/>
      <c r="B411" s="23"/>
      <c r="D411" s="23"/>
      <c r="E411" s="28"/>
      <c r="F411" s="25"/>
      <c r="G411" s="26"/>
    </row>
    <row r="412" spans="1:7" ht="12.75">
      <c r="A412" s="23"/>
      <c r="B412" s="23"/>
      <c r="D412" s="23"/>
      <c r="E412" s="28"/>
      <c r="F412" s="25"/>
      <c r="G412" s="26"/>
    </row>
    <row r="413" spans="1:7" ht="12.75">
      <c r="A413" s="23"/>
      <c r="B413" s="23"/>
      <c r="D413" s="23"/>
      <c r="E413" s="28"/>
      <c r="F413" s="25"/>
      <c r="G413" s="26"/>
    </row>
    <row r="414" spans="1:7" ht="12.75">
      <c r="A414" s="23"/>
      <c r="B414" s="23"/>
      <c r="D414" s="23"/>
      <c r="E414" s="28"/>
      <c r="F414" s="25"/>
      <c r="G414" s="26"/>
    </row>
    <row r="415" spans="1:7" ht="12.75">
      <c r="A415" s="23"/>
      <c r="B415" s="23"/>
      <c r="D415" s="23"/>
      <c r="E415" s="28"/>
      <c r="F415" s="25"/>
      <c r="G415" s="26"/>
    </row>
    <row r="416" spans="1:7" ht="12.75">
      <c r="A416" s="23"/>
      <c r="B416" s="23"/>
      <c r="D416" s="23"/>
      <c r="E416" s="28"/>
      <c r="F416" s="25"/>
      <c r="G416" s="26"/>
    </row>
    <row r="417" spans="1:7" ht="12.75">
      <c r="A417" s="23"/>
      <c r="B417" s="23"/>
      <c r="D417" s="23"/>
      <c r="E417" s="28"/>
      <c r="F417" s="25"/>
      <c r="G417" s="26"/>
    </row>
    <row r="418" spans="1:7" ht="12.75">
      <c r="A418" s="23"/>
      <c r="B418" s="23"/>
      <c r="D418" s="23"/>
      <c r="E418" s="28"/>
      <c r="F418" s="25"/>
      <c r="G418" s="26"/>
    </row>
    <row r="419" spans="1:7" ht="12.75">
      <c r="A419" s="23"/>
      <c r="B419" s="23"/>
      <c r="D419" s="23"/>
      <c r="E419" s="28"/>
      <c r="F419" s="25"/>
      <c r="G419" s="26"/>
    </row>
    <row r="420" spans="1:7" ht="12.75">
      <c r="A420" s="23"/>
      <c r="B420" s="23"/>
      <c r="D420" s="23"/>
      <c r="E420" s="28"/>
      <c r="F420" s="25"/>
      <c r="G420" s="26"/>
    </row>
    <row r="421" spans="1:7" ht="12.75">
      <c r="A421" s="23"/>
      <c r="B421" s="23"/>
      <c r="D421" s="23"/>
      <c r="E421" s="28"/>
      <c r="F421" s="25"/>
      <c r="G421" s="26"/>
    </row>
    <row r="422" spans="1:7" ht="12.75">
      <c r="A422" s="23"/>
      <c r="B422" s="23"/>
      <c r="D422" s="23"/>
      <c r="E422" s="28"/>
      <c r="F422" s="25"/>
      <c r="G422" s="26"/>
    </row>
    <row r="423" spans="1:7" ht="12.75">
      <c r="A423" s="23"/>
      <c r="B423" s="23"/>
      <c r="D423" s="23"/>
      <c r="E423" s="28"/>
      <c r="F423" s="25"/>
      <c r="G423" s="26"/>
    </row>
    <row r="424" spans="1:7" ht="12.75">
      <c r="A424" s="23"/>
      <c r="B424" s="23"/>
      <c r="D424" s="23"/>
      <c r="E424" s="28"/>
      <c r="F424" s="25"/>
      <c r="G424" s="26"/>
    </row>
    <row r="425" spans="1:7" ht="12.75">
      <c r="A425" s="23"/>
      <c r="B425" s="23"/>
      <c r="D425" s="23"/>
      <c r="E425" s="28"/>
      <c r="F425" s="25"/>
      <c r="G425" s="26"/>
    </row>
    <row r="426" spans="1:7" ht="12.75">
      <c r="A426" s="23"/>
      <c r="B426" s="23"/>
      <c r="D426" s="23"/>
      <c r="E426" s="28"/>
      <c r="F426" s="25"/>
      <c r="G426" s="26"/>
    </row>
    <row r="427" spans="1:7" ht="12.75">
      <c r="A427" s="23"/>
      <c r="B427" s="23"/>
      <c r="D427" s="23"/>
      <c r="E427" s="28"/>
      <c r="F427" s="25"/>
      <c r="G427" s="26"/>
    </row>
    <row r="428" spans="1:7" ht="12.75">
      <c r="A428" s="23"/>
      <c r="B428" s="23"/>
      <c r="D428" s="23"/>
      <c r="E428" s="28"/>
      <c r="F428" s="25"/>
      <c r="G428" s="26"/>
    </row>
    <row r="429" spans="1:7" ht="12.75">
      <c r="A429" s="23"/>
      <c r="B429" s="23"/>
      <c r="D429" s="23"/>
      <c r="E429" s="28"/>
      <c r="F429" s="25"/>
      <c r="G429" s="26"/>
    </row>
    <row r="430" spans="1:7" ht="12.75">
      <c r="A430" s="23"/>
      <c r="B430" s="23"/>
      <c r="D430" s="23"/>
      <c r="E430" s="28"/>
      <c r="F430" s="25"/>
      <c r="G430" s="26"/>
    </row>
    <row r="431" spans="1:7" ht="12.75">
      <c r="A431" s="23"/>
      <c r="B431" s="23"/>
      <c r="D431" s="23"/>
      <c r="E431" s="28"/>
      <c r="F431" s="25"/>
      <c r="G431" s="26"/>
    </row>
    <row r="432" spans="1:7" ht="12.75">
      <c r="A432" s="23"/>
      <c r="B432" s="23"/>
      <c r="D432" s="23"/>
      <c r="E432" s="28"/>
      <c r="F432" s="25"/>
      <c r="G432" s="26"/>
    </row>
    <row r="433" spans="1:7" ht="12.75">
      <c r="A433" s="23"/>
      <c r="B433" s="23"/>
      <c r="D433" s="23"/>
      <c r="E433" s="28"/>
      <c r="F433" s="25"/>
      <c r="G433" s="26"/>
    </row>
    <row r="434" spans="1:7" ht="12.75">
      <c r="A434" s="23"/>
      <c r="B434" s="23"/>
      <c r="D434" s="23"/>
      <c r="E434" s="28"/>
      <c r="F434" s="25"/>
      <c r="G434" s="26"/>
    </row>
    <row r="435" spans="1:7" ht="12.75">
      <c r="A435" s="23"/>
      <c r="B435" s="23"/>
      <c r="D435" s="23"/>
      <c r="E435" s="28"/>
      <c r="F435" s="25"/>
      <c r="G435" s="26"/>
    </row>
    <row r="436" spans="1:7" ht="12.75">
      <c r="A436" s="23"/>
      <c r="B436" s="23"/>
      <c r="D436" s="23"/>
      <c r="E436" s="28"/>
      <c r="F436" s="25"/>
      <c r="G436" s="26"/>
    </row>
    <row r="437" spans="1:7" ht="12.75">
      <c r="A437" s="23"/>
      <c r="B437" s="23"/>
      <c r="D437" s="23"/>
      <c r="E437" s="28"/>
      <c r="F437" s="25"/>
      <c r="G437" s="26"/>
    </row>
    <row r="438" spans="1:7" ht="12.75">
      <c r="A438" s="23"/>
      <c r="B438" s="23"/>
      <c r="D438" s="23"/>
      <c r="E438" s="28"/>
      <c r="F438" s="25"/>
      <c r="G438" s="26"/>
    </row>
    <row r="439" spans="1:7" ht="12.75">
      <c r="A439" s="23"/>
      <c r="B439" s="23"/>
      <c r="D439" s="23"/>
      <c r="E439" s="28"/>
      <c r="F439" s="25"/>
      <c r="G439" s="26"/>
    </row>
    <row r="440" spans="1:7" ht="12.75">
      <c r="A440" s="23"/>
      <c r="B440" s="23"/>
      <c r="D440" s="23"/>
      <c r="E440" s="28"/>
      <c r="F440" s="25"/>
      <c r="G440" s="26"/>
    </row>
    <row r="441" spans="1:7" ht="12.75">
      <c r="A441" s="23"/>
      <c r="B441" s="23"/>
      <c r="D441" s="23"/>
      <c r="E441" s="28"/>
      <c r="F441" s="25"/>
      <c r="G441" s="26"/>
    </row>
    <row r="442" spans="1:7" ht="12.75">
      <c r="A442" s="23"/>
      <c r="B442" s="23"/>
      <c r="D442" s="23"/>
      <c r="E442" s="28"/>
      <c r="F442" s="25"/>
      <c r="G442" s="26"/>
    </row>
    <row r="443" spans="1:7" ht="12.75">
      <c r="A443" s="23"/>
      <c r="B443" s="23"/>
      <c r="D443" s="23"/>
      <c r="E443" s="28"/>
      <c r="F443" s="25"/>
      <c r="G443" s="26"/>
    </row>
    <row r="444" spans="1:7" ht="12.75">
      <c r="A444" s="23"/>
      <c r="B444" s="23"/>
      <c r="D444" s="23"/>
      <c r="E444" s="28"/>
      <c r="F444" s="25"/>
      <c r="G444" s="26"/>
    </row>
    <row r="445" spans="1:7" ht="12.75">
      <c r="A445" s="23"/>
      <c r="B445" s="23"/>
      <c r="D445" s="23"/>
      <c r="E445" s="28"/>
      <c r="F445" s="25"/>
      <c r="G445" s="26"/>
    </row>
    <row r="446" spans="1:7" ht="12.75">
      <c r="A446" s="23"/>
      <c r="B446" s="23"/>
      <c r="D446" s="23"/>
      <c r="E446" s="28"/>
      <c r="F446" s="25"/>
      <c r="G446" s="26"/>
    </row>
    <row r="447" spans="1:7" ht="12.75">
      <c r="A447" s="23"/>
      <c r="B447" s="23"/>
      <c r="D447" s="23"/>
      <c r="E447" s="28"/>
      <c r="F447" s="25"/>
      <c r="G447" s="26"/>
    </row>
    <row r="448" spans="1:7" ht="12.75">
      <c r="A448" s="23"/>
      <c r="B448" s="23"/>
      <c r="D448" s="23"/>
      <c r="E448" s="28"/>
      <c r="F448" s="25"/>
      <c r="G448" s="26"/>
    </row>
    <row r="449" spans="1:7" ht="12.75">
      <c r="A449" s="23"/>
      <c r="B449" s="23"/>
      <c r="D449" s="23"/>
      <c r="E449" s="28"/>
      <c r="F449" s="25"/>
      <c r="G449" s="26"/>
    </row>
    <row r="450" spans="1:7" ht="12.75">
      <c r="A450" s="23"/>
      <c r="B450" s="23"/>
      <c r="D450" s="23"/>
      <c r="E450" s="28"/>
      <c r="F450" s="25"/>
      <c r="G450" s="26"/>
    </row>
    <row r="451" spans="1:7" ht="12.75">
      <c r="A451" s="23"/>
      <c r="B451" s="23"/>
      <c r="D451" s="23"/>
      <c r="E451" s="28"/>
      <c r="F451" s="25"/>
      <c r="G451" s="26"/>
    </row>
    <row r="452" spans="1:7" ht="12.75">
      <c r="A452" s="23"/>
      <c r="B452" s="23"/>
      <c r="D452" s="23"/>
      <c r="E452" s="28"/>
      <c r="F452" s="25"/>
      <c r="G452" s="26"/>
    </row>
    <row r="453" spans="1:7" ht="12.75">
      <c r="A453" s="23"/>
      <c r="B453" s="23"/>
      <c r="D453" s="23"/>
      <c r="E453" s="28"/>
      <c r="F453" s="25"/>
      <c r="G453" s="26"/>
    </row>
    <row r="454" spans="1:7" ht="12.75">
      <c r="A454" s="23"/>
      <c r="B454" s="23"/>
      <c r="D454" s="23"/>
      <c r="E454" s="28"/>
      <c r="F454" s="25"/>
      <c r="G454" s="26"/>
    </row>
    <row r="455" spans="1:7" ht="12.75">
      <c r="A455" s="23"/>
      <c r="B455" s="23"/>
      <c r="D455" s="23"/>
      <c r="E455" s="28"/>
      <c r="F455" s="25"/>
      <c r="G455" s="26"/>
    </row>
    <row r="456" spans="1:7" ht="12.75">
      <c r="A456" s="23"/>
      <c r="B456" s="23"/>
      <c r="D456" s="23"/>
      <c r="E456" s="28"/>
      <c r="F456" s="25"/>
      <c r="G456" s="26"/>
    </row>
    <row r="457" spans="1:7" ht="12.75">
      <c r="A457" s="23"/>
      <c r="B457" s="23"/>
      <c r="D457" s="23"/>
      <c r="E457" s="28"/>
      <c r="F457" s="25"/>
      <c r="G457" s="26"/>
    </row>
    <row r="458" spans="1:7" ht="12.75">
      <c r="A458" s="23"/>
      <c r="B458" s="23"/>
      <c r="D458" s="23"/>
      <c r="E458" s="28"/>
      <c r="F458" s="25"/>
      <c r="G458" s="26"/>
    </row>
    <row r="459" spans="1:7" ht="12.75">
      <c r="A459" s="23"/>
      <c r="B459" s="23"/>
      <c r="D459" s="23"/>
      <c r="E459" s="28"/>
      <c r="F459" s="25"/>
      <c r="G459" s="26"/>
    </row>
    <row r="460" spans="1:7" ht="12.75">
      <c r="A460" s="23"/>
      <c r="B460" s="23"/>
      <c r="D460" s="23"/>
      <c r="E460" s="28"/>
      <c r="F460" s="25"/>
      <c r="G460" s="26"/>
    </row>
    <row r="461" spans="1:7" ht="12.75">
      <c r="A461" s="23"/>
      <c r="B461" s="23"/>
      <c r="D461" s="23"/>
      <c r="E461" s="28"/>
      <c r="F461" s="25"/>
      <c r="G461" s="26"/>
    </row>
    <row r="462" spans="1:7" ht="12.75">
      <c r="A462" s="23"/>
      <c r="B462" s="23"/>
      <c r="D462" s="23"/>
      <c r="E462" s="28"/>
      <c r="F462" s="25"/>
      <c r="G462" s="26"/>
    </row>
    <row r="463" spans="1:7" ht="12.75">
      <c r="A463" s="23"/>
      <c r="B463" s="23"/>
      <c r="D463" s="23"/>
      <c r="E463" s="28"/>
      <c r="F463" s="25"/>
      <c r="G463" s="26"/>
    </row>
    <row r="464" spans="1:7" ht="12.75">
      <c r="A464" s="23"/>
      <c r="B464" s="23"/>
      <c r="D464" s="23"/>
      <c r="E464" s="28"/>
      <c r="F464" s="25"/>
      <c r="G464" s="26"/>
    </row>
    <row r="465" spans="1:7" ht="12.75">
      <c r="A465" s="23"/>
      <c r="B465" s="23"/>
      <c r="D465" s="23"/>
      <c r="E465" s="28"/>
      <c r="F465" s="25"/>
      <c r="G465" s="26"/>
    </row>
    <row r="466" spans="1:7" ht="12.75">
      <c r="A466" s="23"/>
      <c r="B466" s="23"/>
      <c r="D466" s="23"/>
      <c r="E466" s="28"/>
      <c r="F466" s="25"/>
      <c r="G466" s="26"/>
    </row>
    <row r="467" spans="1:7" ht="12.75">
      <c r="A467" s="23"/>
      <c r="B467" s="23"/>
      <c r="D467" s="23"/>
      <c r="E467" s="28"/>
      <c r="F467" s="25"/>
      <c r="G467" s="26"/>
    </row>
    <row r="468" spans="1:7" ht="12.75">
      <c r="A468" s="23"/>
      <c r="B468" s="23"/>
      <c r="D468" s="23"/>
      <c r="E468" s="28"/>
      <c r="F468" s="25"/>
      <c r="G468" s="26"/>
    </row>
    <row r="469" spans="1:7" ht="12.75">
      <c r="A469" s="23"/>
      <c r="B469" s="23"/>
      <c r="D469" s="23"/>
      <c r="E469" s="28"/>
      <c r="F469" s="25"/>
      <c r="G469" s="26"/>
    </row>
    <row r="470" spans="1:7" ht="12.75">
      <c r="A470" s="23"/>
      <c r="B470" s="23"/>
      <c r="D470" s="23"/>
      <c r="E470" s="28"/>
      <c r="F470" s="25"/>
      <c r="G470" s="26"/>
    </row>
    <row r="471" spans="1:7" ht="12.75">
      <c r="A471" s="23"/>
      <c r="B471" s="23"/>
      <c r="D471" s="23"/>
      <c r="E471" s="28"/>
      <c r="F471" s="25"/>
      <c r="G471" s="26"/>
    </row>
    <row r="472" spans="1:7" ht="12.75">
      <c r="A472" s="23"/>
      <c r="B472" s="23"/>
      <c r="D472" s="23"/>
      <c r="E472" s="28"/>
      <c r="F472" s="25"/>
      <c r="G472" s="26"/>
    </row>
    <row r="473" spans="1:7" ht="12.75">
      <c r="A473" s="23"/>
      <c r="B473" s="23"/>
      <c r="D473" s="23"/>
      <c r="E473" s="28"/>
      <c r="F473" s="25"/>
      <c r="G473" s="26"/>
    </row>
    <row r="474" spans="1:7" ht="12.75">
      <c r="A474" s="23"/>
      <c r="B474" s="23"/>
      <c r="D474" s="23"/>
      <c r="E474" s="28"/>
      <c r="F474" s="25"/>
      <c r="G474" s="26"/>
    </row>
    <row r="475" spans="1:7" ht="12.75">
      <c r="A475" s="23"/>
      <c r="B475" s="23"/>
      <c r="D475" s="23"/>
      <c r="E475" s="28"/>
      <c r="F475" s="25"/>
      <c r="G475" s="26"/>
    </row>
    <row r="476" spans="1:7" ht="12.75">
      <c r="A476" s="23"/>
      <c r="B476" s="23"/>
      <c r="D476" s="23"/>
      <c r="E476" s="28"/>
      <c r="F476" s="25"/>
      <c r="G476" s="26"/>
    </row>
    <row r="477" spans="1:7" ht="12.75">
      <c r="A477" s="23"/>
      <c r="B477" s="23"/>
      <c r="D477" s="23"/>
      <c r="E477" s="28"/>
      <c r="F477" s="25"/>
      <c r="G477" s="26"/>
    </row>
    <row r="478" spans="1:7" ht="12.75">
      <c r="A478" s="23"/>
      <c r="B478" s="23"/>
      <c r="D478" s="23"/>
      <c r="E478" s="28"/>
      <c r="F478" s="25"/>
      <c r="G478" s="26"/>
    </row>
    <row r="479" spans="1:7" ht="12.75">
      <c r="A479" s="23"/>
      <c r="B479" s="23"/>
      <c r="D479" s="23"/>
      <c r="E479" s="28"/>
      <c r="F479" s="25"/>
      <c r="G479" s="26"/>
    </row>
    <row r="480" spans="1:7" ht="12.75">
      <c r="A480" s="23"/>
      <c r="B480" s="23"/>
      <c r="D480" s="23"/>
      <c r="E480" s="28"/>
      <c r="F480" s="25"/>
      <c r="G480" s="26"/>
    </row>
    <row r="481" spans="1:7" ht="12.75">
      <c r="A481" s="23"/>
      <c r="B481" s="23"/>
      <c r="D481" s="23"/>
      <c r="E481" s="28"/>
      <c r="F481" s="25"/>
      <c r="G481" s="26"/>
    </row>
    <row r="482" spans="1:7" ht="12.75">
      <c r="A482" s="23"/>
      <c r="B482" s="23"/>
      <c r="D482" s="23"/>
      <c r="E482" s="28"/>
      <c r="F482" s="25"/>
      <c r="G482" s="26"/>
    </row>
    <row r="483" spans="1:7" ht="12.75">
      <c r="A483" s="23"/>
      <c r="B483" s="23"/>
      <c r="D483" s="23"/>
      <c r="E483" s="28"/>
      <c r="F483" s="25"/>
      <c r="G483" s="26"/>
    </row>
    <row r="484" spans="1:7" ht="12.75">
      <c r="A484" s="23"/>
      <c r="B484" s="23"/>
      <c r="D484" s="23"/>
      <c r="E484" s="28"/>
      <c r="F484" s="25"/>
      <c r="G484" s="26"/>
    </row>
    <row r="485" spans="1:7" ht="12.75">
      <c r="A485" s="23"/>
      <c r="B485" s="23"/>
      <c r="D485" s="23"/>
      <c r="E485" s="28"/>
      <c r="F485" s="25"/>
      <c r="G485" s="26"/>
    </row>
    <row r="486" spans="1:7" ht="12.75">
      <c r="A486" s="23"/>
      <c r="B486" s="23"/>
      <c r="D486" s="23"/>
      <c r="E486" s="28"/>
      <c r="F486" s="25"/>
      <c r="G486" s="26"/>
    </row>
    <row r="487" spans="1:7" ht="12.75">
      <c r="A487" s="23"/>
      <c r="B487" s="23"/>
      <c r="D487" s="23"/>
      <c r="E487" s="28"/>
      <c r="F487" s="25"/>
      <c r="G487" s="26"/>
    </row>
    <row r="488" spans="1:7" ht="12.75">
      <c r="A488" s="23"/>
      <c r="B488" s="23"/>
      <c r="D488" s="23"/>
      <c r="E488" s="28"/>
      <c r="F488" s="25"/>
      <c r="G488" s="26"/>
    </row>
    <row r="489" spans="1:7" ht="12.75">
      <c r="A489" s="23"/>
      <c r="B489" s="23"/>
      <c r="D489" s="23"/>
      <c r="E489" s="28"/>
      <c r="F489" s="25"/>
      <c r="G489" s="26"/>
    </row>
    <row r="490" spans="1:7" ht="12.75">
      <c r="A490" s="23"/>
      <c r="B490" s="23"/>
      <c r="D490" s="23"/>
      <c r="E490" s="28"/>
      <c r="F490" s="25"/>
      <c r="G490" s="26"/>
    </row>
    <row r="491" spans="1:7" ht="12.75">
      <c r="A491" s="23"/>
      <c r="B491" s="23"/>
      <c r="D491" s="23"/>
      <c r="E491" s="28"/>
      <c r="F491" s="25"/>
      <c r="G491" s="26"/>
    </row>
    <row r="492" spans="1:7" ht="12.75">
      <c r="A492" s="23"/>
      <c r="B492" s="23"/>
      <c r="D492" s="23"/>
      <c r="E492" s="28"/>
      <c r="F492" s="25"/>
      <c r="G492" s="26"/>
    </row>
    <row r="493" spans="1:7" ht="12.75">
      <c r="A493" s="23"/>
      <c r="B493" s="23"/>
      <c r="D493" s="23"/>
      <c r="E493" s="28"/>
      <c r="F493" s="25"/>
      <c r="G493" s="26"/>
    </row>
    <row r="494" spans="1:7" ht="12.75">
      <c r="A494" s="23"/>
      <c r="B494" s="23"/>
      <c r="D494" s="23"/>
      <c r="E494" s="28"/>
      <c r="F494" s="25"/>
      <c r="G494" s="26"/>
    </row>
    <row r="495" spans="1:7" ht="12.75">
      <c r="A495" s="23"/>
      <c r="B495" s="23"/>
      <c r="D495" s="23"/>
      <c r="E495" s="28"/>
      <c r="F495" s="25"/>
      <c r="G495" s="26"/>
    </row>
    <row r="496" spans="1:7" ht="12.75">
      <c r="A496" s="23"/>
      <c r="B496" s="23"/>
      <c r="D496" s="23"/>
      <c r="E496" s="28"/>
      <c r="F496" s="25"/>
      <c r="G496" s="26"/>
    </row>
    <row r="497" spans="1:7" ht="12.75">
      <c r="A497" s="23"/>
      <c r="B497" s="23"/>
      <c r="D497" s="23"/>
      <c r="E497" s="28"/>
      <c r="F497" s="25"/>
      <c r="G497" s="26"/>
    </row>
    <row r="498" spans="1:7" ht="12.75">
      <c r="A498" s="23"/>
      <c r="B498" s="23"/>
      <c r="D498" s="23"/>
      <c r="E498" s="28"/>
      <c r="F498" s="25"/>
      <c r="G498" s="26"/>
    </row>
    <row r="499" spans="1:7" ht="12.75">
      <c r="A499" s="23"/>
      <c r="B499" s="23"/>
      <c r="D499" s="23"/>
      <c r="E499" s="28"/>
      <c r="F499" s="25"/>
      <c r="G499" s="26"/>
    </row>
    <row r="500" spans="1:7" ht="12.75">
      <c r="A500" s="23"/>
      <c r="B500" s="23"/>
      <c r="D500" s="23"/>
      <c r="E500" s="28"/>
      <c r="F500" s="25"/>
      <c r="G500" s="26"/>
    </row>
    <row r="501" spans="1:7" ht="12.75">
      <c r="A501" s="23"/>
      <c r="B501" s="23"/>
      <c r="D501" s="23"/>
      <c r="E501" s="28"/>
      <c r="F501" s="25"/>
      <c r="G501" s="26"/>
    </row>
    <row r="502" spans="1:7" ht="12.75">
      <c r="A502" s="23"/>
      <c r="B502" s="23"/>
      <c r="D502" s="23"/>
      <c r="E502" s="28"/>
      <c r="F502" s="25"/>
      <c r="G502" s="26"/>
    </row>
    <row r="503" spans="1:7" ht="12.75">
      <c r="A503" s="23"/>
      <c r="B503" s="23"/>
      <c r="D503" s="23"/>
      <c r="E503" s="28"/>
      <c r="F503" s="25"/>
      <c r="G503" s="26"/>
    </row>
    <row r="504" spans="1:7" ht="12.75">
      <c r="A504" s="23"/>
      <c r="B504" s="23"/>
      <c r="D504" s="23"/>
      <c r="E504" s="28"/>
      <c r="F504" s="25"/>
      <c r="G504" s="26"/>
    </row>
    <row r="505" spans="1:7" ht="12.75">
      <c r="A505" s="23"/>
      <c r="B505" s="23"/>
      <c r="D505" s="23"/>
      <c r="E505" s="28"/>
      <c r="F505" s="25"/>
      <c r="G505" s="26"/>
    </row>
    <row r="506" spans="1:7" ht="12.75">
      <c r="A506" s="23"/>
      <c r="B506" s="23"/>
      <c r="D506" s="23"/>
      <c r="E506" s="28"/>
      <c r="F506" s="25"/>
      <c r="G506" s="26"/>
    </row>
    <row r="507" spans="1:7" ht="12.75">
      <c r="A507" s="23"/>
      <c r="B507" s="23"/>
      <c r="D507" s="23"/>
      <c r="E507" s="28"/>
      <c r="F507" s="25"/>
      <c r="G507" s="26"/>
    </row>
    <row r="508" spans="1:7" ht="12.75">
      <c r="A508" s="23"/>
      <c r="B508" s="23"/>
      <c r="D508" s="23"/>
      <c r="E508" s="28"/>
      <c r="F508" s="25"/>
      <c r="G508" s="26"/>
    </row>
    <row r="509" spans="1:7" ht="12.75">
      <c r="A509" s="23"/>
      <c r="B509" s="23"/>
      <c r="D509" s="23"/>
      <c r="E509" s="28"/>
      <c r="F509" s="25"/>
      <c r="G509" s="26"/>
    </row>
    <row r="510" spans="1:7" ht="12.75">
      <c r="A510" s="23"/>
      <c r="B510" s="23"/>
      <c r="D510" s="23"/>
      <c r="E510" s="28"/>
      <c r="F510" s="25"/>
      <c r="G510" s="26"/>
    </row>
    <row r="511" spans="1:7" ht="12.75">
      <c r="A511" s="23"/>
      <c r="B511" s="23"/>
      <c r="D511" s="23"/>
      <c r="E511" s="28"/>
      <c r="F511" s="25"/>
      <c r="G511" s="26"/>
    </row>
    <row r="512" spans="1:7" ht="12.75">
      <c r="A512" s="23"/>
      <c r="B512" s="23"/>
      <c r="D512" s="23"/>
      <c r="E512" s="28"/>
      <c r="F512" s="25"/>
      <c r="G512" s="26"/>
    </row>
    <row r="513" spans="1:7" ht="12.75">
      <c r="A513" s="23"/>
      <c r="B513" s="23"/>
      <c r="D513" s="23"/>
      <c r="E513" s="28"/>
      <c r="F513" s="25"/>
      <c r="G513" s="26"/>
    </row>
    <row r="514" spans="1:7" ht="12.75">
      <c r="A514" s="23"/>
      <c r="B514" s="23"/>
      <c r="D514" s="23"/>
      <c r="E514" s="28"/>
      <c r="F514" s="25"/>
      <c r="G514" s="26"/>
    </row>
    <row r="515" spans="1:7" ht="12.75">
      <c r="A515" s="23"/>
      <c r="B515" s="23"/>
      <c r="D515" s="23"/>
      <c r="E515" s="28"/>
      <c r="F515" s="25"/>
      <c r="G515" s="26"/>
    </row>
    <row r="516" spans="1:7" ht="12.75">
      <c r="A516" s="23"/>
      <c r="B516" s="23"/>
      <c r="D516" s="23"/>
      <c r="E516" s="28"/>
      <c r="F516" s="25"/>
      <c r="G516" s="26"/>
    </row>
    <row r="517" spans="1:7" ht="12.75">
      <c r="A517" s="23"/>
      <c r="B517" s="23"/>
      <c r="D517" s="23"/>
      <c r="E517" s="28"/>
      <c r="F517" s="25"/>
      <c r="G517" s="26"/>
    </row>
    <row r="518" spans="1:7" ht="12.75">
      <c r="A518" s="23"/>
      <c r="B518" s="23"/>
      <c r="D518" s="23"/>
      <c r="E518" s="28"/>
      <c r="F518" s="25"/>
      <c r="G518" s="26"/>
    </row>
    <row r="519" spans="1:7" ht="12.75">
      <c r="A519" s="23"/>
      <c r="B519" s="23"/>
      <c r="D519" s="23"/>
      <c r="E519" s="28"/>
      <c r="F519" s="25"/>
      <c r="G519" s="26"/>
    </row>
    <row r="520" spans="1:7" ht="12.75">
      <c r="A520" s="23"/>
      <c r="B520" s="23"/>
      <c r="D520" s="23"/>
      <c r="E520" s="28"/>
      <c r="F520" s="25"/>
      <c r="G520" s="26"/>
    </row>
    <row r="521" spans="1:7" ht="12.75">
      <c r="A521" s="23"/>
      <c r="B521" s="23"/>
      <c r="D521" s="23"/>
      <c r="E521" s="28"/>
      <c r="F521" s="25"/>
      <c r="G521" s="26"/>
    </row>
    <row r="522" spans="1:7" ht="12.75">
      <c r="A522" s="23"/>
      <c r="B522" s="23"/>
      <c r="D522" s="23"/>
      <c r="E522" s="28"/>
      <c r="F522" s="25"/>
      <c r="G522" s="26"/>
    </row>
    <row r="523" spans="1:7" ht="12.75">
      <c r="A523" s="23"/>
      <c r="B523" s="23"/>
      <c r="D523" s="23"/>
      <c r="E523" s="28"/>
      <c r="F523" s="25"/>
      <c r="G523" s="26"/>
    </row>
    <row r="524" spans="1:7" ht="12.75">
      <c r="A524" s="23"/>
      <c r="B524" s="23"/>
      <c r="D524" s="23"/>
      <c r="E524" s="28"/>
      <c r="F524" s="25"/>
      <c r="G524" s="26"/>
    </row>
    <row r="525" spans="1:7" ht="12.75">
      <c r="A525" s="23"/>
      <c r="B525" s="23"/>
      <c r="D525" s="23"/>
      <c r="E525" s="28"/>
      <c r="F525" s="25"/>
      <c r="G525" s="26"/>
    </row>
    <row r="526" spans="1:7" ht="12.75">
      <c r="A526" s="23"/>
      <c r="B526" s="23"/>
      <c r="D526" s="23"/>
      <c r="E526" s="28"/>
      <c r="F526" s="25"/>
      <c r="G526" s="26"/>
    </row>
    <row r="527" spans="1:7" ht="12.75">
      <c r="A527" s="23"/>
      <c r="B527" s="23"/>
      <c r="D527" s="23"/>
      <c r="E527" s="28"/>
      <c r="F527" s="25"/>
      <c r="G527" s="26"/>
    </row>
    <row r="528" spans="1:7" ht="12.75">
      <c r="A528" s="23"/>
      <c r="B528" s="23"/>
      <c r="D528" s="23"/>
      <c r="E528" s="28"/>
      <c r="F528" s="25"/>
      <c r="G528" s="26"/>
    </row>
    <row r="529" spans="1:7" ht="12.75">
      <c r="A529" s="23"/>
      <c r="B529" s="23"/>
      <c r="D529" s="23"/>
      <c r="E529" s="28"/>
      <c r="F529" s="25"/>
      <c r="G529" s="26"/>
    </row>
    <row r="530" spans="1:7" ht="12.75">
      <c r="A530" s="23"/>
      <c r="B530" s="23"/>
      <c r="D530" s="23"/>
      <c r="E530" s="28"/>
      <c r="F530" s="25"/>
      <c r="G530" s="26"/>
    </row>
    <row r="531" spans="1:7" ht="12.75">
      <c r="A531" s="23"/>
      <c r="B531" s="23"/>
      <c r="D531" s="23"/>
      <c r="E531" s="28"/>
      <c r="F531" s="25"/>
      <c r="G531" s="26"/>
    </row>
    <row r="532" spans="1:7" ht="12.75">
      <c r="A532" s="23"/>
      <c r="B532" s="23"/>
      <c r="D532" s="23"/>
      <c r="E532" s="28"/>
      <c r="F532" s="25"/>
      <c r="G532" s="26"/>
    </row>
    <row r="533" spans="1:7" ht="12.75">
      <c r="A533" s="23"/>
      <c r="B533" s="23"/>
      <c r="D533" s="23"/>
      <c r="E533" s="28"/>
      <c r="F533" s="25"/>
      <c r="G533" s="26"/>
    </row>
    <row r="534" spans="1:7" ht="12.75">
      <c r="A534" s="23"/>
      <c r="B534" s="23"/>
      <c r="D534" s="23"/>
      <c r="E534" s="28"/>
      <c r="F534" s="25"/>
      <c r="G534" s="26"/>
    </row>
    <row r="535" spans="1:7" ht="12.75">
      <c r="A535" s="23"/>
      <c r="B535" s="23"/>
      <c r="D535" s="23"/>
      <c r="E535" s="28"/>
      <c r="F535" s="25"/>
      <c r="G535" s="26"/>
    </row>
    <row r="536" spans="1:7" ht="12.75">
      <c r="A536" s="23"/>
      <c r="B536" s="23"/>
      <c r="D536" s="23"/>
      <c r="E536" s="28"/>
      <c r="F536" s="25"/>
      <c r="G536" s="26"/>
    </row>
    <row r="537" spans="1:7" ht="12.75">
      <c r="A537" s="23"/>
      <c r="B537" s="23"/>
      <c r="D537" s="23"/>
      <c r="E537" s="28"/>
      <c r="F537" s="25"/>
      <c r="G537" s="26"/>
    </row>
    <row r="538" spans="1:7" ht="12.75">
      <c r="A538" s="23"/>
      <c r="B538" s="23"/>
      <c r="D538" s="23"/>
      <c r="E538" s="28"/>
      <c r="F538" s="25"/>
      <c r="G538" s="26"/>
    </row>
    <row r="539" spans="1:7" ht="12.75">
      <c r="A539" s="23"/>
      <c r="B539" s="23"/>
      <c r="D539" s="23"/>
      <c r="E539" s="28"/>
      <c r="F539" s="25"/>
      <c r="G539" s="26"/>
    </row>
    <row r="540" spans="1:7" ht="12.75">
      <c r="A540" s="23"/>
      <c r="B540" s="23"/>
      <c r="D540" s="23"/>
      <c r="E540" s="28"/>
      <c r="F540" s="25"/>
      <c r="G540" s="26"/>
    </row>
    <row r="541" spans="1:7" ht="12.75">
      <c r="A541" s="23"/>
      <c r="B541" s="23"/>
      <c r="D541" s="23"/>
      <c r="E541" s="28"/>
      <c r="F541" s="25"/>
      <c r="G541" s="26"/>
    </row>
    <row r="542" spans="1:7" ht="12.75">
      <c r="A542" s="23"/>
      <c r="B542" s="23"/>
      <c r="D542" s="23"/>
      <c r="E542" s="28"/>
      <c r="F542" s="25"/>
      <c r="G542" s="26"/>
    </row>
    <row r="543" spans="1:7" ht="12.75">
      <c r="A543" s="23"/>
      <c r="B543" s="23"/>
      <c r="D543" s="23"/>
      <c r="E543" s="28"/>
      <c r="F543" s="25"/>
      <c r="G543" s="26"/>
    </row>
    <row r="544" spans="1:7" ht="12.75">
      <c r="A544" s="23"/>
      <c r="B544" s="23"/>
      <c r="D544" s="23"/>
      <c r="E544" s="28"/>
      <c r="F544" s="25"/>
      <c r="G544" s="26"/>
    </row>
    <row r="545" spans="1:7" ht="12.75">
      <c r="A545" s="23"/>
      <c r="B545" s="23"/>
      <c r="D545" s="23"/>
      <c r="E545" s="28"/>
      <c r="F545" s="25"/>
      <c r="G545" s="26"/>
    </row>
    <row r="546" spans="1:7" ht="12.75">
      <c r="A546" s="23"/>
      <c r="B546" s="23"/>
      <c r="D546" s="23"/>
      <c r="E546" s="28"/>
      <c r="F546" s="25"/>
      <c r="G546" s="26"/>
    </row>
    <row r="547" spans="1:7" ht="12.75">
      <c r="A547" s="23"/>
      <c r="B547" s="23"/>
      <c r="D547" s="23"/>
      <c r="E547" s="28"/>
      <c r="F547" s="25"/>
      <c r="G547" s="26"/>
    </row>
    <row r="548" spans="1:7" ht="12.75">
      <c r="A548" s="23"/>
      <c r="B548" s="23"/>
      <c r="D548" s="23"/>
      <c r="E548" s="28"/>
      <c r="F548" s="25"/>
      <c r="G548" s="26"/>
    </row>
    <row r="549" spans="1:7" ht="12.75">
      <c r="A549" s="23"/>
      <c r="B549" s="23"/>
      <c r="D549" s="23"/>
      <c r="E549" s="28"/>
      <c r="F549" s="25"/>
      <c r="G549" s="26"/>
    </row>
    <row r="550" spans="1:7" ht="12.75">
      <c r="A550" s="23"/>
      <c r="B550" s="23"/>
      <c r="D550" s="23"/>
      <c r="E550" s="28"/>
      <c r="F550" s="25"/>
      <c r="G550" s="26"/>
    </row>
    <row r="551" spans="1:7" ht="12.75">
      <c r="A551" s="23"/>
      <c r="B551" s="23"/>
      <c r="D551" s="23"/>
      <c r="E551" s="28"/>
      <c r="F551" s="25"/>
      <c r="G551" s="26"/>
    </row>
    <row r="552" spans="1:7" ht="12.75">
      <c r="A552" s="23"/>
      <c r="B552" s="23"/>
      <c r="D552" s="23"/>
      <c r="E552" s="28"/>
      <c r="F552" s="25"/>
      <c r="G552" s="26"/>
    </row>
    <row r="553" spans="1:7" ht="12.75">
      <c r="A553" s="23"/>
      <c r="B553" s="23"/>
      <c r="D553" s="23"/>
      <c r="E553" s="28"/>
      <c r="F553" s="25"/>
      <c r="G553" s="26"/>
    </row>
    <row r="554" spans="1:7" ht="12.75">
      <c r="A554" s="23"/>
      <c r="B554" s="23"/>
      <c r="D554" s="23"/>
      <c r="E554" s="28"/>
      <c r="F554" s="25"/>
      <c r="G554" s="26"/>
    </row>
    <row r="555" spans="1:7" ht="12.75">
      <c r="A555" s="23"/>
      <c r="B555" s="23"/>
      <c r="D555" s="23"/>
      <c r="E555" s="28"/>
      <c r="F555" s="25"/>
      <c r="G555" s="26"/>
    </row>
    <row r="556" spans="1:7" ht="12.75">
      <c r="A556" s="23"/>
      <c r="B556" s="23"/>
      <c r="D556" s="23"/>
      <c r="E556" s="28"/>
      <c r="F556" s="25"/>
      <c r="G556" s="26"/>
    </row>
    <row r="557" spans="1:7" ht="12.75">
      <c r="A557" s="23"/>
      <c r="B557" s="23"/>
      <c r="D557" s="23"/>
      <c r="E557" s="28"/>
      <c r="F557" s="25"/>
      <c r="G557" s="26"/>
    </row>
    <row r="558" spans="1:7" ht="12.75">
      <c r="A558" s="23"/>
      <c r="B558" s="23"/>
      <c r="D558" s="23"/>
      <c r="E558" s="28"/>
      <c r="F558" s="25"/>
      <c r="G558" s="26"/>
    </row>
    <row r="559" spans="1:7" ht="12.75">
      <c r="A559" s="23"/>
      <c r="B559" s="23"/>
      <c r="D559" s="23"/>
      <c r="E559" s="28"/>
      <c r="F559" s="25"/>
      <c r="G559" s="26"/>
    </row>
    <row r="560" spans="1:7" ht="12.75">
      <c r="A560" s="23"/>
      <c r="B560" s="23"/>
      <c r="D560" s="23"/>
      <c r="E560" s="28"/>
      <c r="F560" s="25"/>
      <c r="G560" s="26"/>
    </row>
    <row r="561" spans="1:7" ht="12.75">
      <c r="A561" s="23"/>
      <c r="B561" s="23"/>
      <c r="D561" s="23"/>
      <c r="E561" s="28"/>
      <c r="F561" s="25"/>
      <c r="G561" s="26"/>
    </row>
    <row r="562" spans="1:7" ht="12.75">
      <c r="A562" s="23"/>
      <c r="B562" s="23"/>
      <c r="D562" s="23"/>
      <c r="E562" s="28"/>
      <c r="F562" s="25"/>
      <c r="G562" s="26"/>
    </row>
    <row r="563" spans="1:7" ht="12.75">
      <c r="A563" s="23"/>
      <c r="B563" s="23"/>
      <c r="D563" s="23"/>
      <c r="E563" s="28"/>
      <c r="F563" s="25"/>
      <c r="G563" s="26"/>
    </row>
    <row r="564" spans="1:7" ht="12.75">
      <c r="A564" s="23"/>
      <c r="B564" s="23"/>
      <c r="D564" s="23"/>
      <c r="E564" s="28"/>
      <c r="F564" s="25"/>
      <c r="G564" s="26"/>
    </row>
    <row r="565" spans="1:7" ht="12.75">
      <c r="A565" s="23"/>
      <c r="B565" s="23"/>
      <c r="D565" s="23"/>
      <c r="E565" s="28"/>
      <c r="F565" s="25"/>
      <c r="G565" s="26"/>
    </row>
    <row r="566" spans="1:7" ht="12.75">
      <c r="A566" s="23"/>
      <c r="B566" s="23"/>
      <c r="D566" s="23"/>
      <c r="E566" s="28"/>
      <c r="F566" s="25"/>
      <c r="G566" s="26"/>
    </row>
    <row r="567" spans="1:7" ht="12.75">
      <c r="A567" s="23"/>
      <c r="B567" s="23"/>
      <c r="D567" s="23"/>
      <c r="E567" s="28"/>
      <c r="F567" s="25"/>
      <c r="G567" s="26"/>
    </row>
    <row r="568" spans="1:7" ht="12.75">
      <c r="A568" s="23"/>
      <c r="B568" s="23"/>
      <c r="D568" s="23"/>
      <c r="E568" s="28"/>
      <c r="F568" s="25"/>
      <c r="G568" s="26"/>
    </row>
    <row r="569" spans="1:7" ht="12.75">
      <c r="A569" s="23"/>
      <c r="B569" s="23"/>
      <c r="D569" s="23"/>
      <c r="E569" s="28"/>
      <c r="F569" s="25"/>
      <c r="G569" s="26"/>
    </row>
    <row r="570" spans="1:7" ht="12.75">
      <c r="A570" s="23"/>
      <c r="B570" s="23"/>
      <c r="D570" s="23"/>
      <c r="E570" s="28"/>
      <c r="F570" s="25"/>
      <c r="G570" s="26"/>
    </row>
    <row r="571" spans="1:7" ht="12.75">
      <c r="A571" s="23"/>
      <c r="B571" s="23"/>
      <c r="D571" s="23"/>
      <c r="E571" s="28"/>
      <c r="F571" s="25"/>
      <c r="G571" s="26"/>
    </row>
    <row r="572" spans="1:7" ht="12.75">
      <c r="A572" s="23"/>
      <c r="B572" s="23"/>
      <c r="D572" s="23"/>
      <c r="E572" s="28"/>
      <c r="F572" s="25"/>
      <c r="G572" s="26"/>
    </row>
    <row r="573" spans="1:7" ht="12.75">
      <c r="A573" s="23"/>
      <c r="B573" s="23"/>
      <c r="D573" s="23"/>
      <c r="E573" s="28"/>
      <c r="F573" s="25"/>
      <c r="G573" s="26"/>
    </row>
    <row r="574" spans="1:7" ht="12.75">
      <c r="A574" s="23"/>
      <c r="B574" s="23"/>
      <c r="D574" s="23"/>
      <c r="E574" s="28"/>
      <c r="F574" s="25"/>
      <c r="G574" s="26"/>
    </row>
    <row r="575" spans="1:7" ht="12.75">
      <c r="A575" s="23"/>
      <c r="B575" s="23"/>
      <c r="D575" s="23"/>
      <c r="E575" s="28"/>
      <c r="F575" s="25"/>
      <c r="G575" s="26"/>
    </row>
    <row r="576" spans="1:7" ht="12.75">
      <c r="A576" s="23"/>
      <c r="B576" s="23"/>
      <c r="D576" s="23"/>
      <c r="E576" s="28"/>
      <c r="F576" s="25"/>
      <c r="G576" s="26"/>
    </row>
    <row r="577" spans="1:7" ht="12.75">
      <c r="A577" s="23"/>
      <c r="B577" s="23"/>
      <c r="D577" s="23"/>
      <c r="E577" s="28"/>
      <c r="F577" s="25"/>
      <c r="G577" s="26"/>
    </row>
    <row r="578" spans="1:7" ht="12.75">
      <c r="A578" s="23"/>
      <c r="B578" s="23"/>
      <c r="D578" s="23"/>
      <c r="E578" s="28"/>
      <c r="F578" s="25"/>
      <c r="G578" s="26"/>
    </row>
    <row r="579" spans="1:7" ht="12.75">
      <c r="A579" s="23"/>
      <c r="B579" s="23"/>
      <c r="D579" s="23"/>
      <c r="E579" s="28"/>
      <c r="F579" s="25"/>
      <c r="G579" s="26"/>
    </row>
    <row r="580" spans="1:7" ht="12.75">
      <c r="A580" s="23"/>
      <c r="B580" s="23"/>
      <c r="D580" s="23"/>
      <c r="E580" s="28"/>
      <c r="F580" s="25"/>
      <c r="G580" s="26"/>
    </row>
    <row r="581" spans="1:7" ht="12.75">
      <c r="A581" s="23"/>
      <c r="B581" s="23"/>
      <c r="D581" s="23"/>
      <c r="E581" s="28"/>
      <c r="F581" s="25"/>
      <c r="G581" s="26"/>
    </row>
    <row r="582" spans="1:7" ht="12.75">
      <c r="A582" s="23"/>
      <c r="B582" s="23"/>
      <c r="D582" s="23"/>
      <c r="E582" s="28"/>
      <c r="F582" s="25"/>
      <c r="G582" s="26"/>
    </row>
    <row r="583" spans="1:7" ht="12.75">
      <c r="A583" s="23"/>
      <c r="B583" s="23"/>
      <c r="D583" s="23"/>
      <c r="E583" s="28"/>
      <c r="F583" s="25"/>
      <c r="G583" s="26"/>
    </row>
    <row r="584" spans="1:7" ht="12.75">
      <c r="A584" s="23"/>
      <c r="B584" s="23"/>
      <c r="D584" s="23"/>
      <c r="E584" s="28"/>
      <c r="F584" s="25"/>
      <c r="G584" s="26"/>
    </row>
    <row r="585" spans="1:7" ht="12.75">
      <c r="A585" s="23"/>
      <c r="B585" s="23"/>
      <c r="D585" s="23"/>
      <c r="E585" s="28"/>
      <c r="F585" s="25"/>
      <c r="G585" s="26"/>
    </row>
    <row r="586" spans="1:7" ht="12.75">
      <c r="A586" s="23"/>
      <c r="B586" s="23"/>
      <c r="D586" s="23"/>
      <c r="E586" s="28"/>
      <c r="F586" s="25"/>
      <c r="G586" s="26"/>
    </row>
    <row r="587" spans="1:7" ht="12.75">
      <c r="A587" s="23"/>
      <c r="B587" s="23"/>
      <c r="D587" s="23"/>
      <c r="E587" s="28"/>
      <c r="F587" s="25"/>
      <c r="G587" s="26"/>
    </row>
    <row r="588" spans="1:7" ht="12.75">
      <c r="A588" s="23"/>
      <c r="B588" s="23"/>
      <c r="D588" s="23"/>
      <c r="E588" s="28"/>
      <c r="F588" s="25"/>
      <c r="G588" s="26"/>
    </row>
    <row r="589" spans="1:7" ht="12.75">
      <c r="A589" s="23"/>
      <c r="B589" s="23"/>
      <c r="D589" s="23"/>
      <c r="E589" s="28"/>
      <c r="F589" s="25"/>
      <c r="G589" s="26"/>
    </row>
    <row r="590" spans="1:7" ht="12.75">
      <c r="A590" s="23"/>
      <c r="B590" s="23"/>
      <c r="D590" s="23"/>
      <c r="E590" s="28"/>
      <c r="F590" s="25"/>
      <c r="G590" s="26"/>
    </row>
    <row r="591" spans="1:7" ht="12.75">
      <c r="A591" s="23"/>
      <c r="B591" s="23"/>
      <c r="D591" s="23"/>
      <c r="E591" s="28"/>
      <c r="F591" s="25"/>
      <c r="G591" s="26"/>
    </row>
    <row r="592" spans="1:7" ht="12.75">
      <c r="A592" s="23"/>
      <c r="B592" s="23"/>
      <c r="D592" s="23"/>
      <c r="E592" s="28"/>
      <c r="F592" s="25"/>
      <c r="G592" s="26"/>
    </row>
    <row r="593" spans="1:7" ht="12.75">
      <c r="A593" s="23"/>
      <c r="B593" s="23"/>
      <c r="D593" s="23"/>
      <c r="E593" s="28"/>
      <c r="F593" s="25"/>
      <c r="G593" s="26"/>
    </row>
    <row r="594" spans="1:7" ht="12.75">
      <c r="A594" s="23"/>
      <c r="B594" s="23"/>
      <c r="D594" s="23"/>
      <c r="E594" s="28"/>
      <c r="F594" s="25"/>
      <c r="G594" s="26"/>
    </row>
    <row r="595" spans="1:7" ht="12.75">
      <c r="A595" s="23"/>
      <c r="B595" s="23"/>
      <c r="D595" s="23"/>
      <c r="E595" s="28"/>
      <c r="F595" s="25"/>
      <c r="G595" s="26"/>
    </row>
    <row r="596" spans="1:7" ht="12.75">
      <c r="A596" s="23"/>
      <c r="B596" s="23"/>
      <c r="D596" s="23"/>
      <c r="E596" s="28"/>
      <c r="F596" s="25"/>
      <c r="G596" s="26"/>
    </row>
    <row r="597" spans="1:7" ht="12.75">
      <c r="A597" s="23"/>
      <c r="B597" s="23"/>
      <c r="D597" s="23"/>
      <c r="E597" s="28"/>
      <c r="F597" s="25"/>
      <c r="G597" s="26"/>
    </row>
    <row r="598" spans="1:7" ht="12.75">
      <c r="A598" s="23"/>
      <c r="B598" s="23"/>
      <c r="D598" s="23"/>
      <c r="E598" s="28"/>
      <c r="F598" s="25"/>
      <c r="G598" s="26"/>
    </row>
    <row r="599" spans="1:7" ht="12.75">
      <c r="A599" s="23"/>
      <c r="B599" s="23"/>
      <c r="D599" s="23"/>
      <c r="E599" s="28"/>
      <c r="F599" s="25"/>
      <c r="G599" s="26"/>
    </row>
    <row r="600" spans="1:7" ht="12.75">
      <c r="A600" s="23"/>
      <c r="B600" s="23"/>
      <c r="D600" s="23"/>
      <c r="E600" s="28"/>
      <c r="F600" s="25"/>
      <c r="G600" s="26"/>
    </row>
    <row r="601" spans="1:7" ht="12.75">
      <c r="A601" s="23"/>
      <c r="B601" s="23"/>
      <c r="D601" s="23"/>
      <c r="E601" s="28"/>
      <c r="F601" s="25"/>
      <c r="G601" s="26"/>
    </row>
    <row r="602" spans="1:7" ht="12.75">
      <c r="A602" s="23"/>
      <c r="B602" s="23"/>
      <c r="D602" s="23"/>
      <c r="E602" s="28"/>
      <c r="F602" s="25"/>
      <c r="G602" s="26"/>
    </row>
    <row r="603" spans="1:7" ht="12.75">
      <c r="A603" s="23"/>
      <c r="B603" s="23"/>
      <c r="D603" s="23"/>
      <c r="E603" s="28"/>
      <c r="F603" s="25"/>
      <c r="G603" s="26"/>
    </row>
    <row r="604" spans="1:7" ht="12.75">
      <c r="A604" s="23"/>
      <c r="B604" s="23"/>
      <c r="D604" s="23"/>
      <c r="E604" s="28"/>
      <c r="F604" s="25"/>
      <c r="G604" s="26"/>
    </row>
    <row r="605" spans="1:7" ht="12.75">
      <c r="A605" s="23"/>
      <c r="B605" s="23"/>
      <c r="D605" s="23"/>
      <c r="E605" s="28"/>
      <c r="F605" s="25"/>
      <c r="G605" s="26"/>
    </row>
    <row r="606" spans="1:7" ht="12.75">
      <c r="A606" s="23"/>
      <c r="B606" s="23"/>
      <c r="D606" s="23"/>
      <c r="E606" s="28"/>
      <c r="F606" s="25"/>
      <c r="G606" s="26"/>
    </row>
    <row r="607" spans="1:7" ht="12.75">
      <c r="A607" s="23"/>
      <c r="B607" s="23"/>
      <c r="D607" s="23"/>
      <c r="E607" s="28"/>
      <c r="F607" s="25"/>
      <c r="G607" s="26"/>
    </row>
    <row r="608" spans="1:7" ht="12.75">
      <c r="A608" s="23"/>
      <c r="B608" s="23"/>
      <c r="D608" s="23"/>
      <c r="E608" s="28"/>
      <c r="F608" s="25"/>
      <c r="G608" s="26"/>
    </row>
    <row r="609" spans="1:7" ht="12.75">
      <c r="A609" s="23"/>
      <c r="B609" s="23"/>
      <c r="D609" s="23"/>
      <c r="E609" s="28"/>
      <c r="F609" s="25"/>
      <c r="G609" s="26"/>
    </row>
    <row r="610" spans="1:7" ht="12.75">
      <c r="A610" s="23"/>
      <c r="B610" s="23"/>
      <c r="D610" s="23"/>
      <c r="E610" s="28"/>
      <c r="F610" s="25"/>
      <c r="G610" s="26"/>
    </row>
    <row r="611" spans="1:7" ht="12.75">
      <c r="A611" s="23"/>
      <c r="B611" s="23"/>
      <c r="D611" s="23"/>
      <c r="E611" s="28"/>
      <c r="F611" s="25"/>
      <c r="G611" s="26"/>
    </row>
    <row r="612" spans="1:7" ht="12.75">
      <c r="A612" s="23"/>
      <c r="B612" s="23"/>
      <c r="D612" s="23"/>
      <c r="E612" s="28"/>
      <c r="F612" s="25"/>
      <c r="G612" s="26"/>
    </row>
    <row r="613" spans="1:7" ht="12.75">
      <c r="A613" s="23"/>
      <c r="B613" s="23"/>
      <c r="D613" s="23"/>
      <c r="E613" s="28"/>
      <c r="F613" s="25"/>
      <c r="G613" s="26"/>
    </row>
    <row r="614" spans="1:7" ht="12.75">
      <c r="A614" s="23"/>
      <c r="B614" s="23"/>
      <c r="D614" s="23"/>
      <c r="E614" s="28"/>
      <c r="F614" s="25"/>
      <c r="G614" s="26"/>
    </row>
    <row r="615" spans="1:7" ht="12.75">
      <c r="A615" s="23"/>
      <c r="B615" s="23"/>
      <c r="D615" s="23"/>
      <c r="E615" s="28"/>
      <c r="F615" s="25"/>
      <c r="G615" s="26"/>
    </row>
    <row r="616" spans="1:7" ht="12.75">
      <c r="A616" s="23"/>
      <c r="B616" s="23"/>
      <c r="D616" s="23"/>
      <c r="E616" s="28"/>
      <c r="F616" s="25"/>
      <c r="G616" s="26"/>
    </row>
    <row r="617" spans="1:7" ht="12.75">
      <c r="A617" s="23"/>
      <c r="B617" s="23"/>
      <c r="D617" s="23"/>
      <c r="E617" s="28"/>
      <c r="F617" s="25"/>
      <c r="G617" s="26"/>
    </row>
    <row r="618" spans="1:7" ht="12.75">
      <c r="A618" s="23"/>
      <c r="B618" s="23"/>
      <c r="D618" s="23"/>
      <c r="E618" s="28"/>
      <c r="F618" s="25"/>
      <c r="G618" s="26"/>
    </row>
    <row r="619" spans="1:7" ht="12.75">
      <c r="A619" s="23"/>
      <c r="B619" s="23"/>
      <c r="D619" s="23"/>
      <c r="E619" s="28"/>
      <c r="F619" s="25"/>
      <c r="G619" s="26"/>
    </row>
    <row r="620" spans="1:7" ht="12.75">
      <c r="A620" s="23"/>
      <c r="B620" s="23"/>
      <c r="D620" s="23"/>
      <c r="E620" s="28"/>
      <c r="F620" s="25"/>
      <c r="G620" s="26"/>
    </row>
    <row r="621" spans="1:7" ht="12.75">
      <c r="A621" s="23"/>
      <c r="B621" s="23"/>
      <c r="D621" s="23"/>
      <c r="E621" s="28"/>
      <c r="F621" s="25"/>
      <c r="G621" s="26"/>
    </row>
    <row r="622" spans="1:7" ht="12.75">
      <c r="A622" s="23"/>
      <c r="B622" s="23"/>
      <c r="D622" s="23"/>
      <c r="E622" s="28"/>
      <c r="F622" s="25"/>
      <c r="G622" s="26"/>
    </row>
    <row r="623" spans="1:7" ht="12.75">
      <c r="A623" s="23"/>
      <c r="B623" s="23"/>
      <c r="D623" s="23"/>
      <c r="E623" s="28"/>
      <c r="F623" s="25"/>
      <c r="G623" s="26"/>
    </row>
    <row r="624" spans="1:7" ht="12.75">
      <c r="A624" s="23"/>
      <c r="B624" s="23"/>
      <c r="D624" s="23"/>
      <c r="E624" s="28"/>
      <c r="F624" s="25"/>
      <c r="G624" s="26"/>
    </row>
    <row r="625" spans="1:7" ht="12.75">
      <c r="A625" s="23"/>
      <c r="B625" s="23"/>
      <c r="D625" s="23"/>
      <c r="E625" s="28"/>
      <c r="F625" s="25"/>
      <c r="G625" s="26"/>
    </row>
    <row r="626" spans="1:7" ht="12.75">
      <c r="A626" s="23"/>
      <c r="B626" s="23"/>
      <c r="D626" s="23"/>
      <c r="E626" s="28"/>
      <c r="F626" s="25"/>
      <c r="G626" s="26"/>
    </row>
    <row r="627" spans="1:7" ht="12.75">
      <c r="A627" s="23"/>
      <c r="B627" s="23"/>
      <c r="D627" s="23"/>
      <c r="E627" s="28"/>
      <c r="F627" s="25"/>
      <c r="G627" s="26"/>
    </row>
    <row r="628" spans="1:7" ht="12.75">
      <c r="A628" s="23"/>
      <c r="B628" s="23"/>
      <c r="D628" s="23"/>
      <c r="E628" s="28"/>
      <c r="F628" s="25"/>
      <c r="G628" s="26"/>
    </row>
    <row r="629" spans="1:7" ht="12.75">
      <c r="A629" s="23"/>
      <c r="B629" s="23"/>
      <c r="D629" s="23"/>
      <c r="E629" s="28"/>
      <c r="F629" s="25"/>
      <c r="G629" s="26"/>
    </row>
    <row r="630" spans="1:7" ht="12.75">
      <c r="A630" s="23"/>
      <c r="B630" s="23"/>
      <c r="D630" s="23"/>
      <c r="E630" s="28"/>
      <c r="F630" s="25"/>
      <c r="G630" s="26"/>
    </row>
    <row r="631" spans="1:7" ht="12.75">
      <c r="A631" s="23"/>
      <c r="B631" s="23"/>
      <c r="D631" s="23"/>
      <c r="E631" s="28"/>
      <c r="F631" s="25"/>
      <c r="G631" s="26"/>
    </row>
    <row r="632" spans="1:7" ht="12.75">
      <c r="A632" s="23"/>
      <c r="B632" s="23"/>
      <c r="D632" s="23"/>
      <c r="E632" s="28"/>
      <c r="F632" s="25"/>
      <c r="G632" s="26"/>
    </row>
    <row r="633" spans="1:7" ht="12.75">
      <c r="A633" s="23"/>
      <c r="B633" s="23"/>
      <c r="D633" s="23"/>
      <c r="E633" s="28"/>
      <c r="F633" s="25"/>
      <c r="G633" s="26"/>
    </row>
    <row r="634" spans="1:7" ht="12.75">
      <c r="A634" s="23"/>
      <c r="B634" s="23"/>
      <c r="D634" s="23"/>
      <c r="E634" s="28"/>
      <c r="F634" s="25"/>
      <c r="G634" s="26"/>
    </row>
    <row r="635" spans="1:7" ht="12.75">
      <c r="A635" s="23"/>
      <c r="B635" s="23"/>
      <c r="D635" s="23"/>
      <c r="E635" s="28"/>
      <c r="F635" s="25"/>
      <c r="G635" s="26"/>
    </row>
    <row r="636" spans="1:7" ht="12.75">
      <c r="A636" s="23"/>
      <c r="B636" s="23"/>
      <c r="D636" s="23"/>
      <c r="E636" s="28"/>
      <c r="F636" s="25"/>
      <c r="G636" s="26"/>
    </row>
    <row r="637" spans="1:7" ht="12.75">
      <c r="A637" s="23"/>
      <c r="B637" s="23"/>
      <c r="D637" s="23"/>
      <c r="E637" s="28"/>
      <c r="F637" s="25"/>
      <c r="G637" s="26"/>
    </row>
    <row r="638" spans="1:7" ht="12.75">
      <c r="A638" s="23"/>
      <c r="B638" s="23"/>
      <c r="D638" s="23"/>
      <c r="E638" s="28"/>
      <c r="F638" s="25"/>
      <c r="G638" s="26"/>
    </row>
    <row r="639" spans="1:7" ht="12.75">
      <c r="A639" s="23"/>
      <c r="B639" s="23"/>
      <c r="D639" s="23"/>
      <c r="E639" s="28"/>
      <c r="F639" s="25"/>
      <c r="G639" s="26"/>
    </row>
    <row r="640" spans="1:7" ht="12.75">
      <c r="A640" s="23"/>
      <c r="B640" s="23"/>
      <c r="D640" s="23"/>
      <c r="E640" s="28"/>
      <c r="F640" s="25"/>
      <c r="G640" s="26"/>
    </row>
    <row r="641" spans="1:7" ht="12.75">
      <c r="A641" s="23"/>
      <c r="B641" s="23"/>
      <c r="D641" s="23"/>
      <c r="E641" s="28"/>
      <c r="F641" s="25"/>
      <c r="G641" s="26"/>
    </row>
    <row r="642" spans="1:7" ht="12.75">
      <c r="A642" s="23"/>
      <c r="B642" s="23"/>
      <c r="D642" s="23"/>
      <c r="E642" s="28"/>
      <c r="F642" s="25"/>
      <c r="G642" s="26"/>
    </row>
    <row r="643" spans="1:7" ht="12.75">
      <c r="A643" s="23"/>
      <c r="B643" s="23"/>
      <c r="D643" s="23"/>
      <c r="E643" s="28"/>
      <c r="F643" s="25"/>
      <c r="G643" s="26"/>
    </row>
    <row r="644" spans="1:7" ht="12.75">
      <c r="A644" s="23"/>
      <c r="B644" s="23"/>
      <c r="D644" s="23"/>
      <c r="E644" s="28"/>
      <c r="F644" s="25"/>
      <c r="G644" s="26"/>
    </row>
    <row r="645" spans="1:7" ht="12.75">
      <c r="A645" s="23"/>
      <c r="B645" s="23"/>
      <c r="D645" s="23"/>
      <c r="E645" s="28"/>
      <c r="F645" s="25"/>
      <c r="G645" s="26"/>
    </row>
    <row r="646" spans="1:7" ht="12.75">
      <c r="A646" s="23"/>
      <c r="B646" s="23"/>
      <c r="D646" s="23"/>
      <c r="E646" s="28"/>
      <c r="F646" s="25"/>
      <c r="G646" s="26"/>
    </row>
    <row r="647" spans="1:7" ht="12.75">
      <c r="A647" s="23"/>
      <c r="B647" s="23"/>
      <c r="D647" s="23"/>
      <c r="E647" s="28"/>
      <c r="F647" s="25"/>
      <c r="G647" s="26"/>
    </row>
    <row r="648" spans="1:7" ht="12.75">
      <c r="A648" s="23"/>
      <c r="B648" s="23"/>
      <c r="D648" s="23"/>
      <c r="E648" s="28"/>
      <c r="F648" s="25"/>
      <c r="G648" s="26"/>
    </row>
    <row r="649" spans="1:7" ht="12.75">
      <c r="A649" s="23"/>
      <c r="B649" s="23"/>
      <c r="D649" s="23"/>
      <c r="E649" s="28"/>
      <c r="F649" s="25"/>
      <c r="G649" s="26"/>
    </row>
    <row r="650" spans="1:7" ht="12.75">
      <c r="A650" s="23"/>
      <c r="B650" s="23"/>
      <c r="D650" s="23"/>
      <c r="E650" s="28"/>
      <c r="F650" s="25"/>
      <c r="G650" s="26"/>
    </row>
    <row r="651" spans="1:7" ht="12.75">
      <c r="A651" s="23"/>
      <c r="B651" s="23"/>
      <c r="D651" s="23"/>
      <c r="E651" s="28"/>
      <c r="F651" s="25"/>
      <c r="G651" s="26"/>
    </row>
    <row r="652" spans="1:7" ht="12.75">
      <c r="A652" s="23"/>
      <c r="B652" s="23"/>
      <c r="D652" s="23"/>
      <c r="E652" s="28"/>
      <c r="F652" s="25"/>
      <c r="G652" s="26"/>
    </row>
    <row r="653" spans="1:7" ht="12.75">
      <c r="A653" s="23"/>
      <c r="B653" s="23"/>
      <c r="D653" s="23"/>
      <c r="E653" s="28"/>
      <c r="F653" s="25"/>
      <c r="G653" s="26"/>
    </row>
    <row r="654" spans="1:7" ht="12.75">
      <c r="A654" s="23"/>
      <c r="B654" s="23"/>
      <c r="D654" s="23"/>
      <c r="E654" s="28"/>
      <c r="F654" s="25"/>
      <c r="G654" s="26"/>
    </row>
    <row r="655" spans="1:7" ht="12.75">
      <c r="A655" s="23"/>
      <c r="B655" s="23"/>
      <c r="D655" s="23"/>
      <c r="E655" s="28"/>
      <c r="F655" s="25"/>
      <c r="G655" s="26"/>
    </row>
    <row r="656" spans="1:7" ht="12.75">
      <c r="A656" s="23"/>
      <c r="B656" s="23"/>
      <c r="D656" s="23"/>
      <c r="E656" s="28"/>
      <c r="F656" s="25"/>
      <c r="G656" s="26"/>
    </row>
    <row r="657" spans="1:7" ht="12.75">
      <c r="A657" s="23"/>
      <c r="B657" s="23"/>
      <c r="D657" s="23"/>
      <c r="E657" s="28"/>
      <c r="F657" s="25"/>
      <c r="G657" s="26"/>
    </row>
    <row r="658" spans="1:7" ht="12.75">
      <c r="A658" s="23"/>
      <c r="B658" s="23"/>
      <c r="D658" s="23"/>
      <c r="E658" s="28"/>
      <c r="F658" s="25"/>
      <c r="G658" s="26"/>
    </row>
    <row r="659" spans="1:7" ht="12.75">
      <c r="A659" s="23"/>
      <c r="B659" s="23"/>
      <c r="D659" s="23"/>
      <c r="E659" s="28"/>
      <c r="F659" s="25"/>
      <c r="G659" s="26"/>
    </row>
    <row r="660" spans="1:7" ht="12.75">
      <c r="A660" s="23"/>
      <c r="B660" s="23"/>
      <c r="D660" s="23"/>
      <c r="E660" s="28"/>
      <c r="F660" s="25"/>
      <c r="G660" s="26"/>
    </row>
    <row r="661" spans="1:7" ht="12.75">
      <c r="A661" s="23"/>
      <c r="B661" s="23"/>
      <c r="D661" s="23"/>
      <c r="E661" s="28"/>
      <c r="F661" s="25"/>
      <c r="G661" s="26"/>
    </row>
    <row r="662" spans="1:7" ht="12.75">
      <c r="A662" s="23"/>
      <c r="B662" s="23"/>
      <c r="D662" s="23"/>
      <c r="E662" s="28"/>
      <c r="F662" s="25"/>
      <c r="G662" s="26"/>
    </row>
    <row r="663" spans="1:7" ht="12.75">
      <c r="A663" s="23"/>
      <c r="B663" s="23"/>
      <c r="D663" s="23"/>
      <c r="E663" s="28"/>
      <c r="F663" s="25"/>
      <c r="G663" s="26"/>
    </row>
    <row r="664" spans="1:7" ht="12.75">
      <c r="A664" s="23"/>
      <c r="B664" s="23"/>
      <c r="D664" s="23"/>
      <c r="E664" s="28"/>
      <c r="F664" s="25"/>
      <c r="G664" s="26"/>
    </row>
    <row r="665" spans="1:7" ht="12.75">
      <c r="A665" s="23"/>
      <c r="B665" s="23"/>
      <c r="D665" s="23"/>
      <c r="E665" s="28"/>
      <c r="F665" s="25"/>
      <c r="G665" s="26"/>
    </row>
    <row r="666" spans="1:7" ht="12.75">
      <c r="A666" s="23"/>
      <c r="B666" s="23"/>
      <c r="D666" s="23"/>
      <c r="E666" s="28"/>
      <c r="F666" s="25"/>
      <c r="G666" s="26"/>
    </row>
    <row r="667" spans="1:7" ht="12.75">
      <c r="A667" s="23"/>
      <c r="B667" s="23"/>
      <c r="D667" s="23"/>
      <c r="E667" s="28"/>
      <c r="F667" s="25"/>
      <c r="G667" s="26"/>
    </row>
    <row r="668" spans="1:7" ht="12.75">
      <c r="A668" s="23"/>
      <c r="B668" s="23"/>
      <c r="D668" s="23"/>
      <c r="E668" s="28"/>
      <c r="F668" s="25"/>
      <c r="G668" s="26"/>
    </row>
    <row r="669" spans="1:7" ht="12.75">
      <c r="A669" s="23"/>
      <c r="B669" s="23"/>
      <c r="D669" s="23"/>
      <c r="E669" s="28"/>
      <c r="F669" s="25"/>
      <c r="G669" s="26"/>
    </row>
    <row r="670" spans="1:7" ht="12.75">
      <c r="A670" s="23"/>
      <c r="B670" s="23"/>
      <c r="D670" s="23"/>
      <c r="E670" s="28"/>
      <c r="F670" s="25"/>
      <c r="G670" s="26"/>
    </row>
    <row r="671" spans="1:7" ht="12.75">
      <c r="A671" s="23"/>
      <c r="B671" s="23"/>
      <c r="D671" s="23"/>
      <c r="E671" s="28"/>
      <c r="F671" s="25"/>
      <c r="G671" s="26"/>
    </row>
    <row r="672" spans="1:7" ht="12.75">
      <c r="A672" s="23"/>
      <c r="B672" s="23"/>
      <c r="D672" s="23"/>
      <c r="E672" s="28"/>
      <c r="F672" s="25"/>
      <c r="G672" s="26"/>
    </row>
    <row r="673" spans="1:7" ht="12.75">
      <c r="A673" s="23"/>
      <c r="B673" s="23"/>
      <c r="D673" s="23"/>
      <c r="E673" s="28"/>
      <c r="F673" s="25"/>
      <c r="G673" s="26"/>
    </row>
    <row r="674" spans="1:7" ht="12.75">
      <c r="A674" s="23"/>
      <c r="B674" s="23"/>
      <c r="D674" s="23"/>
      <c r="E674" s="28"/>
      <c r="F674" s="25"/>
      <c r="G674" s="26"/>
    </row>
    <row r="675" spans="1:7" ht="12.75">
      <c r="A675" s="23"/>
      <c r="B675" s="23"/>
      <c r="D675" s="23"/>
      <c r="E675" s="28"/>
      <c r="F675" s="25"/>
      <c r="G675" s="26"/>
    </row>
    <row r="676" spans="1:7" ht="12.75">
      <c r="A676" s="23"/>
      <c r="B676" s="23"/>
      <c r="D676" s="23"/>
      <c r="E676" s="28"/>
      <c r="F676" s="25"/>
      <c r="G676" s="26"/>
    </row>
    <row r="677" spans="1:7" ht="12.75">
      <c r="A677" s="23"/>
      <c r="B677" s="23"/>
      <c r="D677" s="23"/>
      <c r="E677" s="28"/>
      <c r="F677" s="25"/>
      <c r="G677" s="26"/>
    </row>
    <row r="678" spans="1:7" ht="12.75">
      <c r="A678" s="23"/>
      <c r="B678" s="23"/>
      <c r="D678" s="23"/>
      <c r="E678" s="28"/>
      <c r="F678" s="25"/>
      <c r="G678" s="26"/>
    </row>
    <row r="679" spans="1:7" ht="12.75">
      <c r="A679" s="23"/>
      <c r="B679" s="23"/>
      <c r="D679" s="23"/>
      <c r="E679" s="28"/>
      <c r="F679" s="25"/>
      <c r="G679" s="26"/>
    </row>
    <row r="680" spans="1:7" ht="12.75">
      <c r="A680" s="23"/>
      <c r="B680" s="23"/>
      <c r="D680" s="23"/>
      <c r="E680" s="28"/>
      <c r="F680" s="25"/>
      <c r="G680" s="26"/>
    </row>
    <row r="681" spans="1:7" ht="12.75">
      <c r="A681" s="23"/>
      <c r="B681" s="23"/>
      <c r="D681" s="23"/>
      <c r="E681" s="28"/>
      <c r="F681" s="25"/>
      <c r="G681" s="26"/>
    </row>
    <row r="682" spans="1:7" ht="12.75">
      <c r="A682" s="23"/>
      <c r="B682" s="23"/>
      <c r="D682" s="23"/>
      <c r="E682" s="28"/>
      <c r="F682" s="25"/>
      <c r="G682" s="26"/>
    </row>
    <row r="683" spans="1:7" ht="12.75">
      <c r="A683" s="23"/>
      <c r="B683" s="23"/>
      <c r="D683" s="23"/>
      <c r="E683" s="28"/>
      <c r="F683" s="25"/>
      <c r="G683" s="26"/>
    </row>
    <row r="684" spans="1:7" ht="12.75">
      <c r="A684" s="23"/>
      <c r="B684" s="23"/>
      <c r="D684" s="23"/>
      <c r="E684" s="28"/>
      <c r="F684" s="25"/>
      <c r="G684" s="26"/>
    </row>
    <row r="685" spans="1:7" ht="12.75">
      <c r="A685" s="23"/>
      <c r="B685" s="23"/>
      <c r="D685" s="23"/>
      <c r="E685" s="28"/>
      <c r="F685" s="25"/>
      <c r="G685" s="26"/>
    </row>
    <row r="686" spans="1:7" ht="12.75">
      <c r="A686" s="23"/>
      <c r="B686" s="23"/>
      <c r="D686" s="23"/>
      <c r="E686" s="28"/>
      <c r="F686" s="25"/>
      <c r="G686" s="26"/>
    </row>
    <row r="687" spans="1:7" ht="12.75">
      <c r="A687" s="23"/>
      <c r="B687" s="23"/>
      <c r="D687" s="23"/>
      <c r="E687" s="28"/>
      <c r="F687" s="25"/>
      <c r="G687" s="26"/>
    </row>
    <row r="688" spans="1:7" ht="12.75">
      <c r="A688" s="23"/>
      <c r="B688" s="23"/>
      <c r="D688" s="23"/>
      <c r="E688" s="28"/>
      <c r="F688" s="25"/>
      <c r="G688" s="26"/>
    </row>
    <row r="689" spans="1:7" ht="12.75">
      <c r="A689" s="23"/>
      <c r="B689" s="23"/>
      <c r="D689" s="23"/>
      <c r="E689" s="28"/>
      <c r="F689" s="25"/>
      <c r="G689" s="26"/>
    </row>
    <row r="690" spans="1:7" ht="12.75">
      <c r="A690" s="23"/>
      <c r="B690" s="23"/>
      <c r="D690" s="23"/>
      <c r="E690" s="28"/>
      <c r="F690" s="25"/>
      <c r="G690" s="26"/>
    </row>
    <row r="691" spans="1:7" ht="12.75">
      <c r="A691" s="23"/>
      <c r="B691" s="23"/>
      <c r="D691" s="23"/>
      <c r="E691" s="28"/>
      <c r="F691" s="25"/>
      <c r="G691" s="26"/>
    </row>
  </sheetData>
  <mergeCells count="71">
    <mergeCell ref="A36:A47"/>
    <mergeCell ref="A60:A68"/>
    <mergeCell ref="D67:E67"/>
    <mergeCell ref="D68:E68"/>
    <mergeCell ref="D37:E37"/>
    <mergeCell ref="D38:E38"/>
    <mergeCell ref="D39:E39"/>
    <mergeCell ref="D40:E40"/>
    <mergeCell ref="D41:E41"/>
    <mergeCell ref="D42:E42"/>
    <mergeCell ref="A19:A32"/>
    <mergeCell ref="B20:B30"/>
    <mergeCell ref="D21:E21"/>
    <mergeCell ref="D22:E22"/>
    <mergeCell ref="C24:C29"/>
    <mergeCell ref="D31:E31"/>
    <mergeCell ref="D32:E32"/>
    <mergeCell ref="A1:E1"/>
    <mergeCell ref="A2:E2"/>
    <mergeCell ref="A3:E3"/>
    <mergeCell ref="A6:G6"/>
    <mergeCell ref="H9:H10"/>
    <mergeCell ref="B11:C11"/>
    <mergeCell ref="D11:E11"/>
    <mergeCell ref="G9:G10"/>
    <mergeCell ref="A9:C10"/>
    <mergeCell ref="D9:E10"/>
    <mergeCell ref="F9:F10"/>
    <mergeCell ref="D12:E12"/>
    <mergeCell ref="D13:E13"/>
    <mergeCell ref="A13:A17"/>
    <mergeCell ref="D16:E16"/>
    <mergeCell ref="D17:E17"/>
    <mergeCell ref="D18:E18"/>
    <mergeCell ref="D19:E19"/>
    <mergeCell ref="D20:E20"/>
    <mergeCell ref="D30:E30"/>
    <mergeCell ref="D33:E33"/>
    <mergeCell ref="D34:E34"/>
    <mergeCell ref="D35:E35"/>
    <mergeCell ref="D36:E36"/>
    <mergeCell ref="D43:E43"/>
    <mergeCell ref="D44:E44"/>
    <mergeCell ref="D45:E45"/>
    <mergeCell ref="D46:E46"/>
    <mergeCell ref="D47:E47"/>
    <mergeCell ref="D48:E48"/>
    <mergeCell ref="D49:E49"/>
    <mergeCell ref="D50:E50"/>
    <mergeCell ref="D51:E51"/>
    <mergeCell ref="D52:E52"/>
    <mergeCell ref="D53:E53"/>
    <mergeCell ref="D54:E54"/>
    <mergeCell ref="D55:E55"/>
    <mergeCell ref="D56:E56"/>
    <mergeCell ref="D58:E58"/>
    <mergeCell ref="D59:E59"/>
    <mergeCell ref="D60:E60"/>
    <mergeCell ref="D61:E61"/>
    <mergeCell ref="D62:E62"/>
    <mergeCell ref="D63:E63"/>
    <mergeCell ref="D64:E64"/>
    <mergeCell ref="D65:E65"/>
    <mergeCell ref="D66:E66"/>
    <mergeCell ref="A70:G70"/>
    <mergeCell ref="A71:G71"/>
    <mergeCell ref="E73:G73"/>
    <mergeCell ref="E74:G74"/>
    <mergeCell ref="E75:G75"/>
    <mergeCell ref="E72:F72"/>
    <mergeCell ref="A75:B75"/>
  </mergeCells>
  <printOptions/>
  <pageMargins left="0.75" right="0.75" top="1" bottom="1" header="0.5" footer="0.5"/>
  <pageSetup orientation="portrait" paperSize="9" scale="87" r:id="rId1"/>
  <rowBreaks count="2" manualBreakCount="2">
    <brk id="39" max="6" man="1"/>
    <brk id="71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DO694"/>
  <sheetViews>
    <sheetView workbookViewId="0" topLeftCell="A19">
      <selection activeCell="Q30" sqref="Q30"/>
    </sheetView>
  </sheetViews>
  <sheetFormatPr defaultColWidth="9.140625" defaultRowHeight="12.75"/>
  <cols>
    <col min="1" max="1" width="4.7109375" style="78" customWidth="1"/>
    <col min="2" max="2" width="3.421875" style="78" customWidth="1"/>
    <col min="3" max="3" width="3.421875" style="27" customWidth="1"/>
    <col min="4" max="4" width="5.28125" style="78" customWidth="1"/>
    <col min="5" max="5" width="43.421875" style="29" customWidth="1"/>
    <col min="6" max="6" width="5.00390625" style="30" customWidth="1"/>
    <col min="7" max="7" width="12.28125" style="30" customWidth="1"/>
    <col min="8" max="8" width="12.421875" style="42" customWidth="1"/>
    <col min="9" max="9" width="7.8515625" style="43" customWidth="1"/>
    <col min="10" max="10" width="11.57421875" style="25" customWidth="1"/>
    <col min="11" max="11" width="10.7109375" style="26" bestFit="1" customWidth="1"/>
    <col min="12" max="12" width="7.7109375" style="43" customWidth="1"/>
    <col min="13" max="13" width="6.28125" style="43" customWidth="1"/>
    <col min="14" max="14" width="12.7109375" style="26" customWidth="1"/>
    <col min="15" max="115" width="9.140625" style="26" customWidth="1"/>
    <col min="116" max="16384" width="9.140625" style="42" customWidth="1"/>
  </cols>
  <sheetData>
    <row r="1" spans="1:12" ht="12.75">
      <c r="A1" s="312" t="s">
        <v>228</v>
      </c>
      <c r="B1" s="312"/>
      <c r="C1" s="312"/>
      <c r="D1" s="312"/>
      <c r="E1" s="312"/>
      <c r="F1" s="12"/>
      <c r="G1" s="12"/>
      <c r="H1" s="30"/>
      <c r="I1" s="81"/>
      <c r="K1" s="25"/>
      <c r="L1" s="43" t="s">
        <v>131</v>
      </c>
    </row>
    <row r="2" spans="1:11" ht="12.75">
      <c r="A2" s="312" t="s">
        <v>229</v>
      </c>
      <c r="B2" s="312"/>
      <c r="C2" s="312"/>
      <c r="D2" s="312"/>
      <c r="E2" s="312"/>
      <c r="F2" s="12"/>
      <c r="G2" s="12"/>
      <c r="H2" s="12"/>
      <c r="I2" s="81"/>
      <c r="K2" s="25"/>
    </row>
    <row r="3" spans="1:11" ht="12.75">
      <c r="A3" s="312" t="s">
        <v>230</v>
      </c>
      <c r="B3" s="312"/>
      <c r="C3" s="312"/>
      <c r="D3" s="312"/>
      <c r="E3" s="312"/>
      <c r="F3" s="12"/>
      <c r="G3" s="12"/>
      <c r="H3" s="12"/>
      <c r="I3" s="81"/>
      <c r="K3" s="25"/>
    </row>
    <row r="4" spans="1:8" ht="15.75">
      <c r="A4" s="9"/>
      <c r="B4" s="9"/>
      <c r="C4" s="10"/>
      <c r="D4" s="9"/>
      <c r="E4" s="11"/>
      <c r="F4" s="12"/>
      <c r="G4" s="82"/>
      <c r="H4" s="13"/>
    </row>
    <row r="5" spans="1:8" ht="15.75">
      <c r="A5" s="14"/>
      <c r="B5" s="14"/>
      <c r="C5" s="10"/>
      <c r="D5" s="14"/>
      <c r="E5" s="15"/>
      <c r="F5" s="16"/>
      <c r="G5" s="83"/>
      <c r="H5" s="17"/>
    </row>
    <row r="6" spans="1:13" ht="18" customHeight="1">
      <c r="A6" s="313" t="s">
        <v>353</v>
      </c>
      <c r="B6" s="313"/>
      <c r="C6" s="313"/>
      <c r="D6" s="313"/>
      <c r="E6" s="313"/>
      <c r="F6" s="313"/>
      <c r="G6" s="313"/>
      <c r="H6" s="313"/>
      <c r="I6" s="313"/>
      <c r="J6" s="313"/>
      <c r="K6" s="313"/>
      <c r="L6" s="313"/>
      <c r="M6" s="313"/>
    </row>
    <row r="7" spans="1:8" ht="15.75">
      <c r="A7" s="14"/>
      <c r="B7" s="14"/>
      <c r="C7" s="10"/>
      <c r="D7" s="14"/>
      <c r="E7" s="15"/>
      <c r="F7" s="16"/>
      <c r="G7" s="83"/>
      <c r="H7" s="17"/>
    </row>
    <row r="8" spans="1:13" ht="15.75" thickBot="1">
      <c r="A8" s="18"/>
      <c r="B8" s="18"/>
      <c r="C8" s="19"/>
      <c r="D8" s="18"/>
      <c r="E8" s="20"/>
      <c r="F8" s="21"/>
      <c r="G8" s="84"/>
      <c r="H8" s="85"/>
      <c r="M8" s="85" t="s">
        <v>46</v>
      </c>
    </row>
    <row r="9" spans="1:119" ht="15" customHeight="1" thickBot="1">
      <c r="A9" s="322"/>
      <c r="B9" s="323"/>
      <c r="C9" s="323"/>
      <c r="D9" s="310" t="s">
        <v>47</v>
      </c>
      <c r="E9" s="311"/>
      <c r="F9" s="318" t="s">
        <v>52</v>
      </c>
      <c r="G9" s="318" t="s">
        <v>355</v>
      </c>
      <c r="H9" s="318" t="s">
        <v>354</v>
      </c>
      <c r="I9" s="318" t="s">
        <v>103</v>
      </c>
      <c r="J9" s="306" t="s">
        <v>322</v>
      </c>
      <c r="K9" s="306" t="s">
        <v>356</v>
      </c>
      <c r="L9" s="305" t="s">
        <v>6</v>
      </c>
      <c r="M9" s="305"/>
      <c r="N9" s="314"/>
      <c r="DL9" s="26"/>
      <c r="DM9" s="26"/>
      <c r="DN9" s="26"/>
      <c r="DO9" s="26"/>
    </row>
    <row r="10" spans="1:119" ht="51.75" customHeight="1" thickBot="1">
      <c r="A10" s="323"/>
      <c r="B10" s="323"/>
      <c r="C10" s="323"/>
      <c r="D10" s="311"/>
      <c r="E10" s="311"/>
      <c r="F10" s="311"/>
      <c r="G10" s="311"/>
      <c r="H10" s="311"/>
      <c r="I10" s="318"/>
      <c r="J10" s="307"/>
      <c r="K10" s="307"/>
      <c r="L10" s="86" t="s">
        <v>176</v>
      </c>
      <c r="M10" s="86" t="s">
        <v>177</v>
      </c>
      <c r="N10" s="314"/>
      <c r="DL10" s="26"/>
      <c r="DM10" s="26"/>
      <c r="DN10" s="26"/>
      <c r="DO10" s="26"/>
    </row>
    <row r="11" spans="1:115" s="67" customFormat="1" ht="12" thickBot="1">
      <c r="A11" s="65">
        <v>0</v>
      </c>
      <c r="B11" s="320">
        <v>1</v>
      </c>
      <c r="C11" s="320"/>
      <c r="D11" s="321">
        <v>2</v>
      </c>
      <c r="E11" s="321"/>
      <c r="F11" s="66">
        <v>3</v>
      </c>
      <c r="G11" s="66">
        <v>4</v>
      </c>
      <c r="H11" s="66">
        <v>5</v>
      </c>
      <c r="I11" s="66" t="s">
        <v>104</v>
      </c>
      <c r="J11" s="87">
        <v>7</v>
      </c>
      <c r="K11" s="87">
        <v>8</v>
      </c>
      <c r="L11" s="87">
        <v>9</v>
      </c>
      <c r="M11" s="87">
        <v>10</v>
      </c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</row>
    <row r="12" spans="1:115" s="46" customFormat="1" ht="16.5" customHeight="1" thickBot="1">
      <c r="A12" s="68" t="s">
        <v>25</v>
      </c>
      <c r="B12" s="61"/>
      <c r="C12" s="69"/>
      <c r="D12" s="330" t="s">
        <v>118</v>
      </c>
      <c r="E12" s="330"/>
      <c r="F12" s="62">
        <v>1</v>
      </c>
      <c r="G12" s="39">
        <f>'BVC 2016 analitic'!J13</f>
        <v>1675000</v>
      </c>
      <c r="H12" s="39">
        <f>'BVC 2016 analitic'!N13</f>
        <v>1842500</v>
      </c>
      <c r="I12" s="39">
        <f>H12/G12*100</f>
        <v>110.00000000000001</v>
      </c>
      <c r="J12" s="80">
        <f>J13+J16+J17</f>
        <v>1897775</v>
      </c>
      <c r="K12" s="80">
        <f>K13+K16+K17</f>
        <v>1954708.3</v>
      </c>
      <c r="L12" s="80">
        <f>J12/H12*100</f>
        <v>103</v>
      </c>
      <c r="M12" s="80">
        <f>K12/J12*100</f>
        <v>103.00000263466428</v>
      </c>
      <c r="N12" s="16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43"/>
      <c r="DC12" s="43"/>
      <c r="DD12" s="43"/>
      <c r="DE12" s="43"/>
      <c r="DF12" s="43"/>
      <c r="DG12" s="43"/>
      <c r="DH12" s="43"/>
      <c r="DI12" s="43"/>
      <c r="DJ12" s="43"/>
      <c r="DK12" s="43"/>
    </row>
    <row r="13" spans="1:115" s="46" customFormat="1" ht="15" customHeight="1" thickBot="1">
      <c r="A13" s="334"/>
      <c r="B13" s="61">
        <v>1</v>
      </c>
      <c r="C13" s="69"/>
      <c r="D13" s="330" t="s">
        <v>295</v>
      </c>
      <c r="E13" s="330"/>
      <c r="F13" s="62">
        <v>2</v>
      </c>
      <c r="G13" s="39">
        <f>'BVC 2016 analitic'!J14</f>
        <v>1672000</v>
      </c>
      <c r="H13" s="39">
        <f>'BVC 2016 analitic'!N14</f>
        <v>1839200</v>
      </c>
      <c r="I13" s="39">
        <f aca="true" t="shared" si="0" ref="I13:I68">H13/G13*100</f>
        <v>110.00000000000001</v>
      </c>
      <c r="J13" s="80">
        <f>ROUND(SUM(H13*103%),1)</f>
        <v>1894376</v>
      </c>
      <c r="K13" s="80">
        <f>ROUND(SUM(J13*103%),1)</f>
        <v>1951207.3</v>
      </c>
      <c r="L13" s="80">
        <f aca="true" t="shared" si="1" ref="L13:L68">J13/H13*100</f>
        <v>103</v>
      </c>
      <c r="M13" s="80">
        <f aca="true" t="shared" si="2" ref="M13:M68">K13/J13*100</f>
        <v>103.00000105575661</v>
      </c>
      <c r="N13" s="16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  <c r="CQ13" s="43"/>
      <c r="CR13" s="43"/>
      <c r="CS13" s="43"/>
      <c r="CT13" s="43"/>
      <c r="CU13" s="43"/>
      <c r="CV13" s="43"/>
      <c r="CW13" s="43"/>
      <c r="CX13" s="43"/>
      <c r="CY13" s="43"/>
      <c r="CZ13" s="43"/>
      <c r="DA13" s="43"/>
      <c r="DB13" s="43"/>
      <c r="DC13" s="43"/>
      <c r="DD13" s="43"/>
      <c r="DE13" s="43"/>
      <c r="DF13" s="43"/>
      <c r="DG13" s="43"/>
      <c r="DH13" s="43"/>
      <c r="DI13" s="43"/>
      <c r="DJ13" s="43"/>
      <c r="DK13" s="43"/>
    </row>
    <row r="14" spans="1:14" ht="17.25" customHeight="1" thickBot="1">
      <c r="A14" s="334"/>
      <c r="B14" s="61"/>
      <c r="C14" s="69"/>
      <c r="D14" s="70" t="s">
        <v>26</v>
      </c>
      <c r="E14" s="70" t="s">
        <v>297</v>
      </c>
      <c r="F14" s="62">
        <v>3</v>
      </c>
      <c r="G14" s="39">
        <f>'BVC 2016 analitic'!J22</f>
        <v>0</v>
      </c>
      <c r="H14" s="39">
        <f>'BVC 2016 analitic'!N22</f>
        <v>0</v>
      </c>
      <c r="I14" s="39"/>
      <c r="J14" s="79">
        <v>0</v>
      </c>
      <c r="K14" s="79">
        <v>0</v>
      </c>
      <c r="L14" s="80"/>
      <c r="M14" s="80"/>
      <c r="N14" s="25"/>
    </row>
    <row r="15" spans="1:14" ht="15" customHeight="1" thickBot="1">
      <c r="A15" s="334"/>
      <c r="B15" s="61"/>
      <c r="C15" s="69"/>
      <c r="D15" s="70" t="s">
        <v>27</v>
      </c>
      <c r="E15" s="70" t="s">
        <v>296</v>
      </c>
      <c r="F15" s="62">
        <v>4</v>
      </c>
      <c r="G15" s="39">
        <f>'BVC 2016 analitic'!J23</f>
        <v>0</v>
      </c>
      <c r="H15" s="39">
        <f>'BVC 2016 analitic'!N23</f>
        <v>0</v>
      </c>
      <c r="I15" s="39"/>
      <c r="J15" s="79">
        <v>0</v>
      </c>
      <c r="K15" s="79">
        <v>0</v>
      </c>
      <c r="L15" s="80"/>
      <c r="M15" s="80"/>
      <c r="N15" s="25"/>
    </row>
    <row r="16" spans="1:14" ht="16.5" customHeight="1" thickBot="1">
      <c r="A16" s="334"/>
      <c r="B16" s="61">
        <v>2</v>
      </c>
      <c r="C16" s="69"/>
      <c r="D16" s="330" t="s">
        <v>105</v>
      </c>
      <c r="E16" s="330"/>
      <c r="F16" s="62">
        <v>5</v>
      </c>
      <c r="G16" s="39">
        <f>'BVC 2016 analitic'!J34</f>
        <v>3000</v>
      </c>
      <c r="H16" s="39">
        <f>'BVC 2016 analitic'!N34</f>
        <v>3300</v>
      </c>
      <c r="I16" s="39">
        <f t="shared" si="0"/>
        <v>110.00000000000001</v>
      </c>
      <c r="J16" s="80">
        <f>ROUND(SUM(H16*103%),1)</f>
        <v>3399</v>
      </c>
      <c r="K16" s="80">
        <f>ROUND(SUM(J16*103%),1)</f>
        <v>3501</v>
      </c>
      <c r="L16" s="80">
        <f t="shared" si="1"/>
        <v>103</v>
      </c>
      <c r="M16" s="80">
        <f t="shared" si="2"/>
        <v>103.0008826125331</v>
      </c>
      <c r="N16" s="25"/>
    </row>
    <row r="17" spans="1:14" ht="17.25" customHeight="1" thickBot="1">
      <c r="A17" s="334"/>
      <c r="B17" s="61">
        <v>3</v>
      </c>
      <c r="C17" s="69"/>
      <c r="D17" s="330" t="s">
        <v>7</v>
      </c>
      <c r="E17" s="330"/>
      <c r="F17" s="62">
        <v>6</v>
      </c>
      <c r="G17" s="39">
        <f>'BVC 2016 analitic'!J40</f>
        <v>0</v>
      </c>
      <c r="H17" s="39">
        <f>'BVC 2016 analitic'!N40</f>
        <v>0</v>
      </c>
      <c r="I17" s="39"/>
      <c r="J17" s="80">
        <f>ROUND(SUM(H17*103%),1)</f>
        <v>0</v>
      </c>
      <c r="K17" s="80">
        <f>ROUND(SUM(J17*103%),1)</f>
        <v>0</v>
      </c>
      <c r="L17" s="80"/>
      <c r="M17" s="80"/>
      <c r="N17" s="25"/>
    </row>
    <row r="18" spans="1:14" ht="15.75" customHeight="1" thickBot="1">
      <c r="A18" s="68" t="s">
        <v>15</v>
      </c>
      <c r="B18" s="61"/>
      <c r="C18" s="69"/>
      <c r="D18" s="330" t="s">
        <v>298</v>
      </c>
      <c r="E18" s="330"/>
      <c r="F18" s="62">
        <v>7</v>
      </c>
      <c r="G18" s="39">
        <f>'BVC 2016 analitic'!J41</f>
        <v>1530000</v>
      </c>
      <c r="H18" s="39">
        <f>'BVC 2016 analitic'!N41</f>
        <v>1683000</v>
      </c>
      <c r="I18" s="39">
        <f t="shared" si="0"/>
        <v>110.00000000000001</v>
      </c>
      <c r="J18" s="80">
        <f>J19+J31+J32</f>
        <v>1733490</v>
      </c>
      <c r="K18" s="80">
        <f>K19+K31+K32</f>
        <v>1785494.9</v>
      </c>
      <c r="L18" s="80">
        <f t="shared" si="1"/>
        <v>103</v>
      </c>
      <c r="M18" s="80">
        <f t="shared" si="2"/>
        <v>103.00001153741873</v>
      </c>
      <c r="N18" s="25"/>
    </row>
    <row r="19" spans="1:14" ht="15" customHeight="1" thickBot="1">
      <c r="A19" s="334"/>
      <c r="B19" s="61">
        <v>1</v>
      </c>
      <c r="C19" s="69"/>
      <c r="D19" s="330" t="s">
        <v>8</v>
      </c>
      <c r="E19" s="324"/>
      <c r="F19" s="62">
        <v>8</v>
      </c>
      <c r="G19" s="39">
        <f>'BVC 2016 analitic'!J42</f>
        <v>1527000</v>
      </c>
      <c r="H19" s="39">
        <f>'BVC 2016 analitic'!N42</f>
        <v>1679500</v>
      </c>
      <c r="I19" s="39">
        <f t="shared" si="0"/>
        <v>109.98690242305173</v>
      </c>
      <c r="J19" s="80">
        <f>J20+J21+J22+J30</f>
        <v>1729885</v>
      </c>
      <c r="K19" s="80">
        <f>K20+K21+K22+K30</f>
        <v>1781781.7</v>
      </c>
      <c r="L19" s="80">
        <f t="shared" si="1"/>
        <v>103</v>
      </c>
      <c r="M19" s="80">
        <f t="shared" si="2"/>
        <v>103.00000867109662</v>
      </c>
      <c r="N19" s="25"/>
    </row>
    <row r="20" spans="1:14" ht="16.5" customHeight="1" thickBot="1">
      <c r="A20" s="334"/>
      <c r="B20" s="318"/>
      <c r="C20" s="69" t="s">
        <v>119</v>
      </c>
      <c r="D20" s="330" t="s">
        <v>120</v>
      </c>
      <c r="E20" s="330"/>
      <c r="F20" s="62">
        <v>9</v>
      </c>
      <c r="G20" s="39">
        <f>'BVC 2016 analitic'!J43</f>
        <v>428000</v>
      </c>
      <c r="H20" s="39">
        <f>'BVC 2016 analitic'!N43</f>
        <v>456000</v>
      </c>
      <c r="I20" s="39">
        <f t="shared" si="0"/>
        <v>106.54205607476635</v>
      </c>
      <c r="J20" s="79">
        <f aca="true" t="shared" si="3" ref="J20:J32">ROUND(SUM(H20*103%),1)</f>
        <v>469680</v>
      </c>
      <c r="K20" s="79">
        <f>ROUND(SUM(J20*103%),1)</f>
        <v>483770.4</v>
      </c>
      <c r="L20" s="80">
        <f t="shared" si="1"/>
        <v>103</v>
      </c>
      <c r="M20" s="80">
        <f t="shared" si="2"/>
        <v>103</v>
      </c>
      <c r="N20" s="25"/>
    </row>
    <row r="21" spans="1:14" ht="16.5" customHeight="1" thickBot="1">
      <c r="A21" s="334"/>
      <c r="B21" s="318"/>
      <c r="C21" s="69" t="s">
        <v>121</v>
      </c>
      <c r="D21" s="330" t="s">
        <v>127</v>
      </c>
      <c r="E21" s="324"/>
      <c r="F21" s="62">
        <v>10</v>
      </c>
      <c r="G21" s="39">
        <f>'BVC 2016 analitic'!J91</f>
        <v>33000</v>
      </c>
      <c r="H21" s="39">
        <f>'BVC 2016 analitic'!N91</f>
        <v>36200</v>
      </c>
      <c r="I21" s="39">
        <f t="shared" si="0"/>
        <v>109.69696969696969</v>
      </c>
      <c r="J21" s="79">
        <f t="shared" si="3"/>
        <v>37286</v>
      </c>
      <c r="K21" s="79">
        <f>ROUND(SUM(J21*103%),1)</f>
        <v>38404.6</v>
      </c>
      <c r="L21" s="80">
        <f t="shared" si="1"/>
        <v>103</v>
      </c>
      <c r="M21" s="80">
        <f t="shared" si="2"/>
        <v>103.00005363943572</v>
      </c>
      <c r="N21" s="25"/>
    </row>
    <row r="22" spans="1:14" ht="17.25" customHeight="1" thickBot="1">
      <c r="A22" s="334"/>
      <c r="B22" s="318"/>
      <c r="C22" s="69" t="s">
        <v>125</v>
      </c>
      <c r="D22" s="330" t="s">
        <v>106</v>
      </c>
      <c r="E22" s="330"/>
      <c r="F22" s="62">
        <v>11</v>
      </c>
      <c r="G22" s="39">
        <f>'BVC 2016 analitic'!J98</f>
        <v>764000</v>
      </c>
      <c r="H22" s="39">
        <f>'BVC 2016 analitic'!N98</f>
        <v>865300</v>
      </c>
      <c r="I22" s="39">
        <f t="shared" si="0"/>
        <v>113.25916230366492</v>
      </c>
      <c r="J22" s="80">
        <f>J24+J25+J26+J28+J29</f>
        <v>891259</v>
      </c>
      <c r="K22" s="80">
        <f>K24+K25+K26+K28+K29</f>
        <v>917996.8999999999</v>
      </c>
      <c r="L22" s="80">
        <f t="shared" si="1"/>
        <v>103</v>
      </c>
      <c r="M22" s="80">
        <f t="shared" si="2"/>
        <v>103.00001458610795</v>
      </c>
      <c r="N22" s="25"/>
    </row>
    <row r="23" spans="1:14" ht="17.25" customHeight="1" thickBot="1">
      <c r="A23" s="334"/>
      <c r="B23" s="318"/>
      <c r="C23" s="69"/>
      <c r="D23" s="70" t="s">
        <v>282</v>
      </c>
      <c r="E23" s="70" t="s">
        <v>299</v>
      </c>
      <c r="F23" s="62">
        <v>12</v>
      </c>
      <c r="G23" s="39">
        <f>'BVC 2016 analitic'!J99</f>
        <v>614900</v>
      </c>
      <c r="H23" s="39">
        <f>'BVC 2016 analitic'!N99</f>
        <v>701300</v>
      </c>
      <c r="I23" s="39">
        <f t="shared" si="0"/>
        <v>114.0510652138559</v>
      </c>
      <c r="J23" s="80">
        <f>J24+J25</f>
        <v>722339</v>
      </c>
      <c r="K23" s="80">
        <f>K24+K25</f>
        <v>744009.2</v>
      </c>
      <c r="L23" s="80">
        <f t="shared" si="1"/>
        <v>103</v>
      </c>
      <c r="M23" s="80">
        <f t="shared" si="2"/>
        <v>103.0000041531746</v>
      </c>
      <c r="N23" s="25"/>
    </row>
    <row r="24" spans="1:14" ht="16.5" customHeight="1" thickBot="1">
      <c r="A24" s="334"/>
      <c r="B24" s="318"/>
      <c r="C24" s="319"/>
      <c r="D24" s="68" t="s">
        <v>156</v>
      </c>
      <c r="E24" s="70" t="s">
        <v>333</v>
      </c>
      <c r="F24" s="62">
        <v>13</v>
      </c>
      <c r="G24" s="39">
        <f>'BVC 2016 analitic'!J100</f>
        <v>545000</v>
      </c>
      <c r="H24" s="39">
        <f>'BVC 2016 analitic'!N100</f>
        <v>599500</v>
      </c>
      <c r="I24" s="39">
        <f t="shared" si="0"/>
        <v>110.00000000000001</v>
      </c>
      <c r="J24" s="79">
        <f t="shared" si="3"/>
        <v>617485</v>
      </c>
      <c r="K24" s="79">
        <f aca="true" t="shared" si="4" ref="K24:K32">ROUND(SUM(J24*103%),1)</f>
        <v>636009.6</v>
      </c>
      <c r="L24" s="80">
        <f t="shared" si="1"/>
        <v>103</v>
      </c>
      <c r="M24" s="80">
        <f t="shared" si="2"/>
        <v>103.0000080973627</v>
      </c>
      <c r="N24" s="25"/>
    </row>
    <row r="25" spans="1:14" ht="16.5" customHeight="1" thickBot="1">
      <c r="A25" s="334"/>
      <c r="B25" s="318"/>
      <c r="C25" s="319"/>
      <c r="D25" s="68" t="s">
        <v>157</v>
      </c>
      <c r="E25" s="70" t="s">
        <v>166</v>
      </c>
      <c r="F25" s="62">
        <v>14</v>
      </c>
      <c r="G25" s="39">
        <f>'BVC 2016 analitic'!J106</f>
        <v>69900</v>
      </c>
      <c r="H25" s="39">
        <f>'BVC 2016 analitic'!N106</f>
        <v>101800</v>
      </c>
      <c r="I25" s="39">
        <f t="shared" si="0"/>
        <v>145.63662374821175</v>
      </c>
      <c r="J25" s="79">
        <f t="shared" si="3"/>
        <v>104854</v>
      </c>
      <c r="K25" s="79">
        <f t="shared" si="4"/>
        <v>107999.6</v>
      </c>
      <c r="L25" s="80">
        <f t="shared" si="1"/>
        <v>103</v>
      </c>
      <c r="M25" s="80">
        <f t="shared" si="2"/>
        <v>102.99998092585882</v>
      </c>
      <c r="N25" s="25"/>
    </row>
    <row r="26" spans="1:14" ht="15.75" customHeight="1" thickBot="1">
      <c r="A26" s="334"/>
      <c r="B26" s="318"/>
      <c r="C26" s="319"/>
      <c r="D26" s="68" t="s">
        <v>158</v>
      </c>
      <c r="E26" s="70" t="s">
        <v>122</v>
      </c>
      <c r="F26" s="62">
        <v>15</v>
      </c>
      <c r="G26" s="39">
        <f>'BVC 2016 analitic'!J114</f>
        <v>6782</v>
      </c>
      <c r="H26" s="39">
        <f>'BVC 2016 analitic'!N114</f>
        <v>7400</v>
      </c>
      <c r="I26" s="39">
        <f t="shared" si="0"/>
        <v>109.11235623709821</v>
      </c>
      <c r="J26" s="79">
        <f t="shared" si="3"/>
        <v>7622</v>
      </c>
      <c r="K26" s="79">
        <f t="shared" si="4"/>
        <v>7850.7</v>
      </c>
      <c r="L26" s="80">
        <f t="shared" si="1"/>
        <v>103</v>
      </c>
      <c r="M26" s="80">
        <f t="shared" si="2"/>
        <v>103.0005247966413</v>
      </c>
      <c r="N26" s="25"/>
    </row>
    <row r="27" spans="1:14" ht="29.25" customHeight="1" thickBot="1">
      <c r="A27" s="334"/>
      <c r="B27" s="318"/>
      <c r="C27" s="319"/>
      <c r="D27" s="68"/>
      <c r="E27" s="73" t="s">
        <v>123</v>
      </c>
      <c r="F27" s="62">
        <v>16</v>
      </c>
      <c r="G27" s="39">
        <f>'BVC 2016 analitic'!J115</f>
        <v>3000</v>
      </c>
      <c r="H27" s="39">
        <f>'BVC 2016 analitic'!N115</f>
        <v>3000</v>
      </c>
      <c r="I27" s="39">
        <f t="shared" si="0"/>
        <v>100</v>
      </c>
      <c r="J27" s="79">
        <f t="shared" si="3"/>
        <v>3090</v>
      </c>
      <c r="K27" s="79">
        <f t="shared" si="4"/>
        <v>3182.7</v>
      </c>
      <c r="L27" s="80">
        <f t="shared" si="1"/>
        <v>103</v>
      </c>
      <c r="M27" s="80">
        <f t="shared" si="2"/>
        <v>103</v>
      </c>
      <c r="N27" s="25"/>
    </row>
    <row r="28" spans="1:14" ht="36.75" customHeight="1" thickBot="1">
      <c r="A28" s="334"/>
      <c r="B28" s="318"/>
      <c r="C28" s="319"/>
      <c r="D28" s="68" t="s">
        <v>159</v>
      </c>
      <c r="E28" s="70" t="s">
        <v>300</v>
      </c>
      <c r="F28" s="62">
        <v>17</v>
      </c>
      <c r="G28" s="39">
        <f>'BVC 2016 analitic'!J118</f>
        <v>818</v>
      </c>
      <c r="H28" s="39">
        <f>'BVC 2016 analitic'!N118</f>
        <v>750</v>
      </c>
      <c r="I28" s="39">
        <f t="shared" si="0"/>
        <v>91.68704156479217</v>
      </c>
      <c r="J28" s="79">
        <f t="shared" si="3"/>
        <v>772.5</v>
      </c>
      <c r="K28" s="79">
        <f t="shared" si="4"/>
        <v>795.7</v>
      </c>
      <c r="L28" s="80">
        <f t="shared" si="1"/>
        <v>103</v>
      </c>
      <c r="M28" s="80">
        <f t="shared" si="2"/>
        <v>103.00323624595468</v>
      </c>
      <c r="N28" s="25"/>
    </row>
    <row r="29" spans="1:14" ht="29.25" customHeight="1" thickBot="1">
      <c r="A29" s="334"/>
      <c r="B29" s="318"/>
      <c r="C29" s="319"/>
      <c r="D29" s="68" t="s">
        <v>160</v>
      </c>
      <c r="E29" s="70" t="s">
        <v>124</v>
      </c>
      <c r="F29" s="62">
        <v>18</v>
      </c>
      <c r="G29" s="39">
        <f>'BVC 2016 analitic'!J127</f>
        <v>141500</v>
      </c>
      <c r="H29" s="39">
        <f>'BVC 2016 analitic'!N127</f>
        <v>155850</v>
      </c>
      <c r="I29" s="39">
        <f t="shared" si="0"/>
        <v>110.14134275618375</v>
      </c>
      <c r="J29" s="79">
        <f t="shared" si="3"/>
        <v>160525.5</v>
      </c>
      <c r="K29" s="79">
        <f t="shared" si="4"/>
        <v>165341.3</v>
      </c>
      <c r="L29" s="80">
        <f t="shared" si="1"/>
        <v>103</v>
      </c>
      <c r="M29" s="80">
        <f t="shared" si="2"/>
        <v>103.00002180338947</v>
      </c>
      <c r="N29" s="25"/>
    </row>
    <row r="30" spans="1:14" ht="15" customHeight="1" thickBot="1">
      <c r="A30" s="334"/>
      <c r="B30" s="318"/>
      <c r="C30" s="69" t="s">
        <v>126</v>
      </c>
      <c r="D30" s="330" t="s">
        <v>107</v>
      </c>
      <c r="E30" s="324"/>
      <c r="F30" s="62">
        <v>19</v>
      </c>
      <c r="G30" s="39">
        <f>'BVC 2016 analitic'!J134</f>
        <v>302000</v>
      </c>
      <c r="H30" s="39">
        <f>'BVC 2016 analitic'!N134</f>
        <v>322000</v>
      </c>
      <c r="I30" s="39">
        <f t="shared" si="0"/>
        <v>106.62251655629137</v>
      </c>
      <c r="J30" s="79">
        <f t="shared" si="3"/>
        <v>331660</v>
      </c>
      <c r="K30" s="79">
        <f t="shared" si="4"/>
        <v>341609.8</v>
      </c>
      <c r="L30" s="80">
        <f t="shared" si="1"/>
        <v>103</v>
      </c>
      <c r="M30" s="80">
        <f t="shared" si="2"/>
        <v>103</v>
      </c>
      <c r="N30" s="25"/>
    </row>
    <row r="31" spans="1:14" ht="17.25" customHeight="1" thickBot="1">
      <c r="A31" s="334"/>
      <c r="B31" s="61">
        <v>2</v>
      </c>
      <c r="C31" s="69"/>
      <c r="D31" s="330" t="s">
        <v>108</v>
      </c>
      <c r="E31" s="330"/>
      <c r="F31" s="62">
        <v>20</v>
      </c>
      <c r="G31" s="39">
        <f>'BVC 2016 analitic'!J151</f>
        <v>3000</v>
      </c>
      <c r="H31" s="39">
        <f>'BVC 2016 analitic'!N151</f>
        <v>3500</v>
      </c>
      <c r="I31" s="39">
        <f t="shared" si="0"/>
        <v>116.66666666666667</v>
      </c>
      <c r="J31" s="79">
        <f t="shared" si="3"/>
        <v>3605</v>
      </c>
      <c r="K31" s="79">
        <f t="shared" si="4"/>
        <v>3713.2</v>
      </c>
      <c r="L31" s="80">
        <f t="shared" si="1"/>
        <v>103</v>
      </c>
      <c r="M31" s="80">
        <f t="shared" si="2"/>
        <v>103.001386962552</v>
      </c>
      <c r="N31" s="25"/>
    </row>
    <row r="32" spans="1:14" ht="15.75" customHeight="1" thickBot="1">
      <c r="A32" s="334"/>
      <c r="B32" s="61">
        <v>3</v>
      </c>
      <c r="C32" s="69"/>
      <c r="D32" s="330" t="s">
        <v>9</v>
      </c>
      <c r="E32" s="330"/>
      <c r="F32" s="62">
        <v>21</v>
      </c>
      <c r="G32" s="39">
        <f>'BVC 2016 analitic'!J159</f>
        <v>0</v>
      </c>
      <c r="H32" s="39">
        <f>'BVC 2016 analitic'!N159</f>
        <v>0</v>
      </c>
      <c r="I32" s="39"/>
      <c r="J32" s="79">
        <f t="shared" si="3"/>
        <v>0</v>
      </c>
      <c r="K32" s="79">
        <f t="shared" si="4"/>
        <v>0</v>
      </c>
      <c r="L32" s="80"/>
      <c r="M32" s="80"/>
      <c r="N32" s="25"/>
    </row>
    <row r="33" spans="1:14" ht="15.75" customHeight="1" thickBot="1">
      <c r="A33" s="68" t="s">
        <v>18</v>
      </c>
      <c r="B33" s="61"/>
      <c r="C33" s="69"/>
      <c r="D33" s="330" t="s">
        <v>10</v>
      </c>
      <c r="E33" s="330"/>
      <c r="F33" s="62">
        <v>22</v>
      </c>
      <c r="G33" s="39">
        <f>'BVC 2016 analitic'!J160</f>
        <v>145000</v>
      </c>
      <c r="H33" s="39">
        <f>'BVC 2016 analitic'!N160</f>
        <v>159500</v>
      </c>
      <c r="I33" s="39">
        <f t="shared" si="0"/>
        <v>110.00000000000001</v>
      </c>
      <c r="J33" s="80">
        <f>J12-J18</f>
        <v>164285</v>
      </c>
      <c r="K33" s="80">
        <f>K12-K18</f>
        <v>169213.40000000014</v>
      </c>
      <c r="L33" s="80">
        <f t="shared" si="1"/>
        <v>103</v>
      </c>
      <c r="M33" s="80">
        <f t="shared" si="2"/>
        <v>102.99990869525529</v>
      </c>
      <c r="N33" s="25"/>
    </row>
    <row r="34" spans="1:14" ht="15.75" customHeight="1" thickBot="1">
      <c r="A34" s="68" t="s">
        <v>19</v>
      </c>
      <c r="B34" s="61"/>
      <c r="C34" s="69"/>
      <c r="D34" s="330" t="s">
        <v>109</v>
      </c>
      <c r="E34" s="330"/>
      <c r="F34" s="62">
        <v>23</v>
      </c>
      <c r="G34" s="39">
        <f>'BVC 2016 analitic'!J163</f>
        <v>25327.5</v>
      </c>
      <c r="H34" s="39">
        <f>'BVC 2016 analitic'!N163</f>
        <v>27860.3</v>
      </c>
      <c r="I34" s="39">
        <f t="shared" si="0"/>
        <v>110.00019741387818</v>
      </c>
      <c r="J34" s="80">
        <f>ROUND(SUM(J33*16%),1)</f>
        <v>26285.6</v>
      </c>
      <c r="K34" s="80">
        <f>ROUND(SUM(K33*16%),1)</f>
        <v>27074.1</v>
      </c>
      <c r="L34" s="80">
        <f t="shared" si="1"/>
        <v>94.3478713438118</v>
      </c>
      <c r="M34" s="80">
        <f t="shared" si="2"/>
        <v>102.99974130322305</v>
      </c>
      <c r="N34" s="25"/>
    </row>
    <row r="35" spans="1:115" s="29" customFormat="1" ht="29.25" customHeight="1" thickBot="1">
      <c r="A35" s="68" t="s">
        <v>20</v>
      </c>
      <c r="B35" s="61"/>
      <c r="C35" s="69"/>
      <c r="D35" s="330" t="s">
        <v>110</v>
      </c>
      <c r="E35" s="330"/>
      <c r="F35" s="62">
        <v>24</v>
      </c>
      <c r="G35" s="39">
        <f>G33-G34</f>
        <v>119672.5</v>
      </c>
      <c r="H35" s="39">
        <f>H33-H34</f>
        <v>131639.7</v>
      </c>
      <c r="I35" s="39">
        <f t="shared" si="0"/>
        <v>109.99995821930686</v>
      </c>
      <c r="J35" s="39">
        <f>J33-J34</f>
        <v>137999.4</v>
      </c>
      <c r="K35" s="39">
        <f>K33-K34</f>
        <v>142139.30000000013</v>
      </c>
      <c r="L35" s="80">
        <f t="shared" si="1"/>
        <v>104.83114136540874</v>
      </c>
      <c r="M35" s="80">
        <f t="shared" si="2"/>
        <v>102.9999405794519</v>
      </c>
      <c r="N35" s="74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/>
      <c r="BX35" s="28"/>
      <c r="BY35" s="28"/>
      <c r="BZ35" s="28"/>
      <c r="CA35" s="28"/>
      <c r="CB35" s="28"/>
      <c r="CC35" s="28"/>
      <c r="CD35" s="28"/>
      <c r="CE35" s="28"/>
      <c r="CF35" s="28"/>
      <c r="CG35" s="28"/>
      <c r="CH35" s="28"/>
      <c r="CI35" s="28"/>
      <c r="CJ35" s="28"/>
      <c r="CK35" s="28"/>
      <c r="CL35" s="28"/>
      <c r="CM35" s="28"/>
      <c r="CN35" s="28"/>
      <c r="CO35" s="28"/>
      <c r="CP35" s="28"/>
      <c r="CQ35" s="28"/>
      <c r="CR35" s="28"/>
      <c r="CS35" s="28"/>
      <c r="CT35" s="28"/>
      <c r="CU35" s="28"/>
      <c r="CV35" s="28"/>
      <c r="CW35" s="28"/>
      <c r="CX35" s="28"/>
      <c r="CY35" s="28"/>
      <c r="CZ35" s="28"/>
      <c r="DA35" s="28"/>
      <c r="DB35" s="28"/>
      <c r="DC35" s="28"/>
      <c r="DD35" s="28"/>
      <c r="DE35" s="28"/>
      <c r="DF35" s="28"/>
      <c r="DG35" s="28"/>
      <c r="DH35" s="28"/>
      <c r="DI35" s="28"/>
      <c r="DJ35" s="28"/>
      <c r="DK35" s="28"/>
    </row>
    <row r="36" spans="1:14" ht="15.75" customHeight="1" thickBot="1">
      <c r="A36" s="334"/>
      <c r="B36" s="61">
        <v>1</v>
      </c>
      <c r="C36" s="69"/>
      <c r="D36" s="330" t="s">
        <v>54</v>
      </c>
      <c r="E36" s="330"/>
      <c r="F36" s="62">
        <v>25</v>
      </c>
      <c r="G36" s="39"/>
      <c r="H36" s="39"/>
      <c r="I36" s="39"/>
      <c r="J36" s="79"/>
      <c r="K36" s="79"/>
      <c r="L36" s="80"/>
      <c r="M36" s="80"/>
      <c r="N36" s="25"/>
    </row>
    <row r="37" spans="1:14" ht="27.75" customHeight="1" thickBot="1">
      <c r="A37" s="334"/>
      <c r="B37" s="61">
        <v>2</v>
      </c>
      <c r="C37" s="69"/>
      <c r="D37" s="330" t="s">
        <v>55</v>
      </c>
      <c r="E37" s="330"/>
      <c r="F37" s="62">
        <v>26</v>
      </c>
      <c r="G37" s="39"/>
      <c r="H37" s="39"/>
      <c r="I37" s="39"/>
      <c r="J37" s="79"/>
      <c r="K37" s="79"/>
      <c r="L37" s="80"/>
      <c r="M37" s="80"/>
      <c r="N37" s="25"/>
    </row>
    <row r="38" spans="1:14" ht="15.75" customHeight="1" thickBot="1">
      <c r="A38" s="334"/>
      <c r="B38" s="61">
        <v>3</v>
      </c>
      <c r="C38" s="69"/>
      <c r="D38" s="330" t="s">
        <v>56</v>
      </c>
      <c r="E38" s="330"/>
      <c r="F38" s="62">
        <v>27</v>
      </c>
      <c r="G38" s="39"/>
      <c r="H38" s="39"/>
      <c r="I38" s="39"/>
      <c r="J38" s="79"/>
      <c r="K38" s="79"/>
      <c r="L38" s="80"/>
      <c r="M38" s="80"/>
      <c r="N38" s="25"/>
    </row>
    <row r="39" spans="1:14" ht="78.75" customHeight="1" thickBot="1">
      <c r="A39" s="334"/>
      <c r="B39" s="61">
        <v>4</v>
      </c>
      <c r="C39" s="69"/>
      <c r="D39" s="338" t="s">
        <v>57</v>
      </c>
      <c r="E39" s="339"/>
      <c r="F39" s="62">
        <v>28</v>
      </c>
      <c r="G39" s="39"/>
      <c r="H39" s="39"/>
      <c r="I39" s="39"/>
      <c r="J39" s="79"/>
      <c r="K39" s="79"/>
      <c r="L39" s="80"/>
      <c r="M39" s="80"/>
      <c r="N39" s="25"/>
    </row>
    <row r="40" spans="1:14" ht="20.25" customHeight="1" thickBot="1">
      <c r="A40" s="334"/>
      <c r="B40" s="61">
        <v>5</v>
      </c>
      <c r="C40" s="69"/>
      <c r="D40" s="330" t="s">
        <v>58</v>
      </c>
      <c r="E40" s="330"/>
      <c r="F40" s="62">
        <v>29</v>
      </c>
      <c r="G40" s="39"/>
      <c r="H40" s="39"/>
      <c r="I40" s="39"/>
      <c r="J40" s="79"/>
      <c r="K40" s="79"/>
      <c r="L40" s="80"/>
      <c r="M40" s="80"/>
      <c r="N40" s="25"/>
    </row>
    <row r="41" spans="1:14" ht="27.75" customHeight="1" thickBot="1">
      <c r="A41" s="334"/>
      <c r="B41" s="61">
        <v>6</v>
      </c>
      <c r="C41" s="69"/>
      <c r="D41" s="337" t="s">
        <v>344</v>
      </c>
      <c r="E41" s="337"/>
      <c r="F41" s="62">
        <v>30</v>
      </c>
      <c r="G41" s="39">
        <f>G35</f>
        <v>119672.5</v>
      </c>
      <c r="H41" s="39">
        <f>H35</f>
        <v>131639.7</v>
      </c>
      <c r="I41" s="39">
        <f t="shared" si="0"/>
        <v>109.99995821930686</v>
      </c>
      <c r="J41" s="79">
        <f>J35</f>
        <v>137999.4</v>
      </c>
      <c r="K41" s="79">
        <f>K35</f>
        <v>142139.30000000013</v>
      </c>
      <c r="L41" s="80">
        <f t="shared" si="1"/>
        <v>104.83114136540874</v>
      </c>
      <c r="M41" s="80">
        <f t="shared" si="2"/>
        <v>102.9999405794519</v>
      </c>
      <c r="N41" s="25"/>
    </row>
    <row r="42" spans="1:14" ht="56.25" customHeight="1" thickBot="1">
      <c r="A42" s="334"/>
      <c r="B42" s="61">
        <v>7</v>
      </c>
      <c r="C42" s="69"/>
      <c r="D42" s="330" t="s">
        <v>59</v>
      </c>
      <c r="E42" s="330"/>
      <c r="F42" s="62">
        <v>31</v>
      </c>
      <c r="G42" s="39">
        <f>'BVC 2016 analitic'!J144</f>
        <v>13296.9</v>
      </c>
      <c r="H42" s="39">
        <f>'BVC 2016 analitic'!N144</f>
        <v>14626.6</v>
      </c>
      <c r="I42" s="39">
        <f t="shared" si="0"/>
        <v>110.00007520549903</v>
      </c>
      <c r="J42" s="39">
        <f>ROUND(SUM(J41*10%),1)</f>
        <v>13799.9</v>
      </c>
      <c r="K42" s="39">
        <f>ROUND(SUM(K41*10%),1)</f>
        <v>14213.9</v>
      </c>
      <c r="L42" s="80">
        <f t="shared" si="1"/>
        <v>94.34796876922866</v>
      </c>
      <c r="M42" s="80">
        <f t="shared" si="2"/>
        <v>103.00002173928797</v>
      </c>
      <c r="N42" s="25"/>
    </row>
    <row r="43" spans="1:14" ht="66.75" customHeight="1" thickBot="1">
      <c r="A43" s="334"/>
      <c r="B43" s="61">
        <v>8</v>
      </c>
      <c r="C43" s="69"/>
      <c r="D43" s="330" t="s">
        <v>111</v>
      </c>
      <c r="E43" s="330"/>
      <c r="F43" s="62">
        <v>32</v>
      </c>
      <c r="G43" s="39">
        <f>ROUND(SUM((G41+G42)*50%),1)</f>
        <v>66484.7</v>
      </c>
      <c r="H43" s="39">
        <f>ROUND(SUM((H41+H42)*50%),1)</f>
        <v>73133.2</v>
      </c>
      <c r="I43" s="39">
        <f t="shared" si="0"/>
        <v>110.00004512316369</v>
      </c>
      <c r="J43" s="39">
        <f>ROUND(SUM(J41*50%),1)</f>
        <v>68999.7</v>
      </c>
      <c r="K43" s="39">
        <f>ROUND(SUM(K41*50%),1)</f>
        <v>71069.7</v>
      </c>
      <c r="L43" s="80">
        <f t="shared" si="1"/>
        <v>94.34798422604234</v>
      </c>
      <c r="M43" s="80">
        <f t="shared" si="2"/>
        <v>103.00001304353496</v>
      </c>
      <c r="N43" s="25"/>
    </row>
    <row r="44" spans="1:14" ht="18.75" customHeight="1" thickBot="1">
      <c r="A44" s="334"/>
      <c r="B44" s="61"/>
      <c r="C44" s="69" t="s">
        <v>26</v>
      </c>
      <c r="D44" s="330" t="s">
        <v>301</v>
      </c>
      <c r="E44" s="330"/>
      <c r="F44" s="62">
        <v>33</v>
      </c>
      <c r="G44" s="39"/>
      <c r="H44" s="39"/>
      <c r="I44" s="39"/>
      <c r="J44" s="39"/>
      <c r="K44" s="79"/>
      <c r="L44" s="80"/>
      <c r="M44" s="80"/>
      <c r="N44" s="25"/>
    </row>
    <row r="45" spans="1:14" ht="17.25" customHeight="1" thickBot="1">
      <c r="A45" s="334"/>
      <c r="B45" s="61"/>
      <c r="C45" s="69" t="s">
        <v>27</v>
      </c>
      <c r="D45" s="330" t="s">
        <v>302</v>
      </c>
      <c r="E45" s="330"/>
      <c r="F45" s="62" t="s">
        <v>343</v>
      </c>
      <c r="G45" s="39"/>
      <c r="H45" s="39"/>
      <c r="I45" s="39"/>
      <c r="J45" s="39"/>
      <c r="K45" s="79"/>
      <c r="L45" s="80"/>
      <c r="M45" s="80"/>
      <c r="N45" s="25"/>
    </row>
    <row r="46" spans="1:14" ht="19.5" customHeight="1" thickBot="1">
      <c r="A46" s="334"/>
      <c r="B46" s="61"/>
      <c r="C46" s="69" t="s">
        <v>29</v>
      </c>
      <c r="D46" s="330" t="s">
        <v>303</v>
      </c>
      <c r="E46" s="330"/>
      <c r="F46" s="62">
        <v>34</v>
      </c>
      <c r="G46" s="39"/>
      <c r="H46" s="39"/>
      <c r="I46" s="39"/>
      <c r="J46" s="39"/>
      <c r="K46" s="79"/>
      <c r="L46" s="80"/>
      <c r="M46" s="80"/>
      <c r="N46" s="25"/>
    </row>
    <row r="47" spans="1:14" ht="42" customHeight="1" thickBot="1">
      <c r="A47" s="334"/>
      <c r="B47" s="61">
        <v>9</v>
      </c>
      <c r="C47" s="69"/>
      <c r="D47" s="337" t="s">
        <v>345</v>
      </c>
      <c r="E47" s="337"/>
      <c r="F47" s="62">
        <v>35</v>
      </c>
      <c r="G47" s="39">
        <f>G41-G43</f>
        <v>53187.8</v>
      </c>
      <c r="H47" s="39">
        <f>H41-H43</f>
        <v>58506.500000000015</v>
      </c>
      <c r="I47" s="39">
        <f t="shared" si="0"/>
        <v>109.99984958956755</v>
      </c>
      <c r="J47" s="39">
        <f>J41-J42-J43</f>
        <v>55199.8</v>
      </c>
      <c r="K47" s="39">
        <f>K41-K42-K43</f>
        <v>56855.70000000014</v>
      </c>
      <c r="L47" s="80">
        <f t="shared" si="1"/>
        <v>94.3481493509268</v>
      </c>
      <c r="M47" s="80">
        <f t="shared" si="2"/>
        <v>102.99982970952819</v>
      </c>
      <c r="N47" s="25"/>
    </row>
    <row r="48" spans="1:14" ht="20.25" customHeight="1" thickBot="1">
      <c r="A48" s="68" t="s">
        <v>21</v>
      </c>
      <c r="B48" s="61"/>
      <c r="C48" s="69"/>
      <c r="D48" s="330" t="s">
        <v>11</v>
      </c>
      <c r="E48" s="330"/>
      <c r="F48" s="62">
        <v>36</v>
      </c>
      <c r="G48" s="39"/>
      <c r="H48" s="39"/>
      <c r="I48" s="39"/>
      <c r="J48" s="79"/>
      <c r="K48" s="79"/>
      <c r="L48" s="80"/>
      <c r="M48" s="80"/>
      <c r="N48" s="25"/>
    </row>
    <row r="49" spans="1:14" ht="29.25" customHeight="1" thickBot="1">
      <c r="A49" s="68" t="s">
        <v>22</v>
      </c>
      <c r="B49" s="61"/>
      <c r="C49" s="69"/>
      <c r="D49" s="330" t="s">
        <v>128</v>
      </c>
      <c r="E49" s="330"/>
      <c r="F49" s="62">
        <v>37</v>
      </c>
      <c r="G49" s="39"/>
      <c r="H49" s="39"/>
      <c r="I49" s="39"/>
      <c r="J49" s="79"/>
      <c r="K49" s="79"/>
      <c r="L49" s="80"/>
      <c r="M49" s="80"/>
      <c r="N49" s="25"/>
    </row>
    <row r="50" spans="1:14" ht="15.75" customHeight="1" thickBot="1">
      <c r="A50" s="68"/>
      <c r="B50" s="61"/>
      <c r="C50" s="69" t="s">
        <v>26</v>
      </c>
      <c r="D50" s="330" t="s">
        <v>36</v>
      </c>
      <c r="E50" s="330"/>
      <c r="F50" s="62">
        <v>38</v>
      </c>
      <c r="G50" s="39"/>
      <c r="H50" s="39"/>
      <c r="I50" s="39"/>
      <c r="J50" s="79"/>
      <c r="K50" s="79"/>
      <c r="L50" s="80"/>
      <c r="M50" s="80"/>
      <c r="N50" s="25"/>
    </row>
    <row r="51" spans="1:14" ht="15.75" customHeight="1" thickBot="1">
      <c r="A51" s="68"/>
      <c r="B51" s="61"/>
      <c r="C51" s="69" t="s">
        <v>27</v>
      </c>
      <c r="D51" s="330" t="s">
        <v>129</v>
      </c>
      <c r="E51" s="330"/>
      <c r="F51" s="62">
        <v>39</v>
      </c>
      <c r="G51" s="39"/>
      <c r="H51" s="39"/>
      <c r="I51" s="39"/>
      <c r="J51" s="79"/>
      <c r="K51" s="79"/>
      <c r="L51" s="80"/>
      <c r="M51" s="80"/>
      <c r="N51" s="25"/>
    </row>
    <row r="52" spans="1:14" ht="15.75" customHeight="1" thickBot="1">
      <c r="A52" s="68"/>
      <c r="B52" s="61"/>
      <c r="C52" s="69" t="s">
        <v>29</v>
      </c>
      <c r="D52" s="330" t="s">
        <v>130</v>
      </c>
      <c r="E52" s="330"/>
      <c r="F52" s="62">
        <v>40</v>
      </c>
      <c r="G52" s="39"/>
      <c r="H52" s="39"/>
      <c r="I52" s="39"/>
      <c r="J52" s="79"/>
      <c r="K52" s="79"/>
      <c r="L52" s="80"/>
      <c r="M52" s="80"/>
      <c r="N52" s="25"/>
    </row>
    <row r="53" spans="1:14" ht="15.75" customHeight="1" thickBot="1">
      <c r="A53" s="68"/>
      <c r="B53" s="61"/>
      <c r="C53" s="69" t="s">
        <v>31</v>
      </c>
      <c r="D53" s="330" t="s">
        <v>44</v>
      </c>
      <c r="E53" s="330"/>
      <c r="F53" s="62">
        <v>41</v>
      </c>
      <c r="G53" s="39"/>
      <c r="H53" s="39"/>
      <c r="I53" s="39"/>
      <c r="J53" s="79"/>
      <c r="K53" s="79"/>
      <c r="L53" s="80"/>
      <c r="M53" s="80"/>
      <c r="N53" s="25"/>
    </row>
    <row r="54" spans="1:14" ht="15.75" customHeight="1" thickBot="1">
      <c r="A54" s="68"/>
      <c r="B54" s="61"/>
      <c r="C54" s="69" t="s">
        <v>32</v>
      </c>
      <c r="D54" s="330" t="s">
        <v>45</v>
      </c>
      <c r="E54" s="330"/>
      <c r="F54" s="62">
        <v>42</v>
      </c>
      <c r="G54" s="39"/>
      <c r="H54" s="39"/>
      <c r="I54" s="39"/>
      <c r="J54" s="79"/>
      <c r="K54" s="79"/>
      <c r="L54" s="80"/>
      <c r="M54" s="80"/>
      <c r="N54" s="25"/>
    </row>
    <row r="55" spans="1:14" ht="18.75" customHeight="1" thickBot="1">
      <c r="A55" s="68" t="s">
        <v>23</v>
      </c>
      <c r="B55" s="61"/>
      <c r="C55" s="69"/>
      <c r="D55" s="330" t="s">
        <v>12</v>
      </c>
      <c r="E55" s="330"/>
      <c r="F55" s="62">
        <v>43</v>
      </c>
      <c r="G55" s="39">
        <f>'Anexa 4'!F11</f>
        <v>171458.1</v>
      </c>
      <c r="H55" s="39">
        <f>'Anexa 4'!G11</f>
        <v>238506.5</v>
      </c>
      <c r="I55" s="39">
        <f t="shared" si="0"/>
        <v>139.1048308595511</v>
      </c>
      <c r="J55" s="39">
        <f>'Anexa 4'!H11</f>
        <v>376506.5</v>
      </c>
      <c r="K55" s="39">
        <f>'Anexa 4'!I11</f>
        <v>357506.5</v>
      </c>
      <c r="L55" s="80">
        <f t="shared" si="1"/>
        <v>157.86005832126168</v>
      </c>
      <c r="M55" s="80">
        <f t="shared" si="2"/>
        <v>94.95360637864154</v>
      </c>
      <c r="N55" s="25"/>
    </row>
    <row r="56" spans="1:14" ht="15.75" customHeight="1" thickBot="1">
      <c r="A56" s="68"/>
      <c r="B56" s="61">
        <v>1</v>
      </c>
      <c r="C56" s="69"/>
      <c r="D56" s="330" t="s">
        <v>13</v>
      </c>
      <c r="E56" s="330"/>
      <c r="F56" s="62">
        <v>44</v>
      </c>
      <c r="G56" s="39">
        <f>'Anexa 4'!F15+'Anexa 4'!F16</f>
        <v>9955</v>
      </c>
      <c r="H56" s="39">
        <f>'Anexa 4'!G15+'Anexa 4'!G16</f>
        <v>45000</v>
      </c>
      <c r="I56" s="39">
        <f t="shared" si="0"/>
        <v>452.03415369161223</v>
      </c>
      <c r="J56" s="39">
        <f>'Anexa 4'!H15+'Anexa 4'!H16</f>
        <v>155000</v>
      </c>
      <c r="K56" s="39">
        <f>'Anexa 4'!I15+'Anexa 4'!I16</f>
        <v>155000</v>
      </c>
      <c r="L56" s="80">
        <f t="shared" si="1"/>
        <v>344.44444444444446</v>
      </c>
      <c r="M56" s="80">
        <f t="shared" si="2"/>
        <v>100</v>
      </c>
      <c r="N56" s="25"/>
    </row>
    <row r="57" spans="1:14" ht="26.25" customHeight="1" thickBot="1">
      <c r="A57" s="68"/>
      <c r="B57" s="61"/>
      <c r="C57" s="69"/>
      <c r="D57" s="70"/>
      <c r="E57" s="70" t="s">
        <v>304</v>
      </c>
      <c r="F57" s="62">
        <v>45</v>
      </c>
      <c r="G57" s="39"/>
      <c r="H57" s="39"/>
      <c r="I57" s="39"/>
      <c r="J57" s="39"/>
      <c r="K57" s="39"/>
      <c r="L57" s="80"/>
      <c r="M57" s="80"/>
      <c r="N57" s="25"/>
    </row>
    <row r="58" spans="1:14" ht="15.75" customHeight="1" thickBot="1">
      <c r="A58" s="68" t="s">
        <v>24</v>
      </c>
      <c r="B58" s="61"/>
      <c r="C58" s="69"/>
      <c r="D58" s="330" t="s">
        <v>112</v>
      </c>
      <c r="E58" s="330"/>
      <c r="F58" s="62">
        <v>46</v>
      </c>
      <c r="G58" s="39">
        <f>'Anexa 4'!F24</f>
        <v>171458.1</v>
      </c>
      <c r="H58" s="39">
        <f>'Anexa 4'!G24</f>
        <v>238506.5</v>
      </c>
      <c r="I58" s="39">
        <f t="shared" si="0"/>
        <v>139.1048308595511</v>
      </c>
      <c r="J58" s="39">
        <f>'Anexa 4'!H24</f>
        <v>376506.5</v>
      </c>
      <c r="K58" s="39">
        <f>'Anexa 4'!I24</f>
        <v>357506.5</v>
      </c>
      <c r="L58" s="80">
        <f t="shared" si="1"/>
        <v>157.86005832126168</v>
      </c>
      <c r="M58" s="80">
        <f t="shared" si="2"/>
        <v>94.95360637864154</v>
      </c>
      <c r="N58" s="25"/>
    </row>
    <row r="59" spans="1:14" ht="17.25" customHeight="1" thickBot="1">
      <c r="A59" s="68" t="s">
        <v>60</v>
      </c>
      <c r="B59" s="60"/>
      <c r="C59" s="69"/>
      <c r="D59" s="330" t="s">
        <v>14</v>
      </c>
      <c r="E59" s="330"/>
      <c r="F59" s="62">
        <v>47</v>
      </c>
      <c r="G59" s="40"/>
      <c r="H59" s="40"/>
      <c r="I59" s="39"/>
      <c r="J59" s="79"/>
      <c r="K59" s="79"/>
      <c r="L59" s="80"/>
      <c r="M59" s="80"/>
      <c r="N59" s="25"/>
    </row>
    <row r="60" spans="1:14" ht="18.75" customHeight="1" thickBot="1">
      <c r="A60" s="334"/>
      <c r="B60" s="61">
        <v>1</v>
      </c>
      <c r="C60" s="69"/>
      <c r="D60" s="330" t="s">
        <v>101</v>
      </c>
      <c r="E60" s="330"/>
      <c r="F60" s="62">
        <v>48</v>
      </c>
      <c r="G60" s="40">
        <f>'BVC 2016 analitic'!J169</f>
        <v>19670</v>
      </c>
      <c r="H60" s="40">
        <f>'BVC 2016 analitic'!N169</f>
        <v>19670</v>
      </c>
      <c r="I60" s="39">
        <f t="shared" si="0"/>
        <v>100</v>
      </c>
      <c r="J60" s="40">
        <v>19670</v>
      </c>
      <c r="K60" s="79">
        <v>19670</v>
      </c>
      <c r="L60" s="80">
        <f t="shared" si="1"/>
        <v>100</v>
      </c>
      <c r="M60" s="80">
        <f t="shared" si="2"/>
        <v>100</v>
      </c>
      <c r="N60" s="25"/>
    </row>
    <row r="61" spans="1:14" ht="15.75" customHeight="1" thickBot="1">
      <c r="A61" s="334"/>
      <c r="B61" s="61">
        <v>2</v>
      </c>
      <c r="C61" s="69"/>
      <c r="D61" s="330" t="s">
        <v>132</v>
      </c>
      <c r="E61" s="330"/>
      <c r="F61" s="62">
        <v>49</v>
      </c>
      <c r="G61" s="40">
        <f>'BVC 2016 analitic'!J170</f>
        <v>22235</v>
      </c>
      <c r="H61" s="40">
        <f>'BVC 2016 analitic'!N170</f>
        <v>22235</v>
      </c>
      <c r="I61" s="39">
        <f t="shared" si="0"/>
        <v>100</v>
      </c>
      <c r="J61" s="40">
        <v>22235</v>
      </c>
      <c r="K61" s="79">
        <v>22235</v>
      </c>
      <c r="L61" s="80">
        <f t="shared" si="1"/>
        <v>100</v>
      </c>
      <c r="M61" s="80">
        <f t="shared" si="2"/>
        <v>100</v>
      </c>
      <c r="N61" s="25"/>
    </row>
    <row r="62" spans="1:14" ht="27.75" customHeight="1" thickBot="1">
      <c r="A62" s="334"/>
      <c r="B62" s="61">
        <v>3</v>
      </c>
      <c r="C62" s="69"/>
      <c r="D62" s="335" t="s">
        <v>350</v>
      </c>
      <c r="E62" s="336"/>
      <c r="F62" s="62">
        <v>50</v>
      </c>
      <c r="G62" s="40">
        <f>'BVC 2016 analitic'!J174</f>
        <v>2226.1449666441795</v>
      </c>
      <c r="H62" s="40">
        <f>'BVC 2016 analitic'!N174</f>
        <v>2466.1873172925566</v>
      </c>
      <c r="I62" s="39">
        <f t="shared" si="0"/>
        <v>110.78287147715412</v>
      </c>
      <c r="J62" s="40">
        <f>J23/J61/12*1000</f>
        <v>2707.214601604078</v>
      </c>
      <c r="K62" s="40">
        <f>K23/K61/12*1000</f>
        <v>2788.4311520875494</v>
      </c>
      <c r="L62" s="80">
        <f t="shared" si="1"/>
        <v>109.77327563974852</v>
      </c>
      <c r="M62" s="80">
        <f t="shared" si="2"/>
        <v>103.0000041531746</v>
      </c>
      <c r="N62" s="25"/>
    </row>
    <row r="63" spans="1:14" ht="41.25" customHeight="1" thickBot="1">
      <c r="A63" s="334"/>
      <c r="B63" s="61">
        <v>4</v>
      </c>
      <c r="C63" s="69"/>
      <c r="D63" s="335" t="s">
        <v>305</v>
      </c>
      <c r="E63" s="335"/>
      <c r="F63" s="62">
        <v>51</v>
      </c>
      <c r="G63" s="40">
        <f>'BVC 2016 analitic'!J173</f>
        <v>2042.575519076531</v>
      </c>
      <c r="H63" s="40">
        <f>'BVC 2016 analitic'!N173</f>
        <v>2246.833070984184</v>
      </c>
      <c r="I63" s="39">
        <f t="shared" si="0"/>
        <v>109.99999999999999</v>
      </c>
      <c r="J63" s="40">
        <f>J24/J61/12*1000</f>
        <v>2314.23806311371</v>
      </c>
      <c r="K63" s="40">
        <f>K24/K61/12*1000</f>
        <v>2383.66539239937</v>
      </c>
      <c r="L63" s="80">
        <f t="shared" si="1"/>
        <v>103.00000000000003</v>
      </c>
      <c r="M63" s="80">
        <f t="shared" si="2"/>
        <v>103.00000809736267</v>
      </c>
      <c r="N63" s="25"/>
    </row>
    <row r="64" spans="1:14" ht="27" customHeight="1" thickBot="1">
      <c r="A64" s="334"/>
      <c r="B64" s="61">
        <v>5</v>
      </c>
      <c r="C64" s="69"/>
      <c r="D64" s="335" t="s">
        <v>306</v>
      </c>
      <c r="E64" s="335"/>
      <c r="F64" s="62">
        <v>52</v>
      </c>
      <c r="G64" s="40">
        <f>'BVC 2016 analitic'!J175</f>
        <v>75196.7618619294</v>
      </c>
      <c r="H64" s="40">
        <f>'BVC 2016 analitic'!N175</f>
        <v>82716.43804812233</v>
      </c>
      <c r="I64" s="39">
        <f t="shared" si="0"/>
        <v>110.00000000000001</v>
      </c>
      <c r="J64" s="40">
        <f>J12/J61*1000</f>
        <v>85350.79829098268</v>
      </c>
      <c r="K64" s="40">
        <f>K12/K61*1000</f>
        <v>87911.32448841915</v>
      </c>
      <c r="L64" s="80">
        <f t="shared" si="1"/>
        <v>103.1848086124402</v>
      </c>
      <c r="M64" s="80">
        <f t="shared" si="2"/>
        <v>103.00000263466427</v>
      </c>
      <c r="N64" s="25"/>
    </row>
    <row r="65" spans="1:14" ht="30" customHeight="1" thickBot="1">
      <c r="A65" s="334"/>
      <c r="B65" s="61">
        <v>6</v>
      </c>
      <c r="C65" s="69"/>
      <c r="D65" s="335" t="s">
        <v>310</v>
      </c>
      <c r="E65" s="335"/>
      <c r="F65" s="62">
        <v>53</v>
      </c>
      <c r="G65" s="40">
        <f>'BVC 2016 analitic'!J176</f>
        <v>402.20373285360915</v>
      </c>
      <c r="H65" s="40">
        <f>'BVC 2016 analitic'!N176</f>
        <v>420.95794917922194</v>
      </c>
      <c r="I65" s="39">
        <f t="shared" si="0"/>
        <v>104.66286481046629</v>
      </c>
      <c r="J65" s="40">
        <v>421</v>
      </c>
      <c r="K65" s="40">
        <v>421</v>
      </c>
      <c r="L65" s="80">
        <f t="shared" si="1"/>
        <v>100.00998931623933</v>
      </c>
      <c r="M65" s="80">
        <f t="shared" si="2"/>
        <v>100</v>
      </c>
      <c r="N65" s="25"/>
    </row>
    <row r="66" spans="1:14" ht="27.75" customHeight="1" thickBot="1">
      <c r="A66" s="334"/>
      <c r="B66" s="61">
        <v>7</v>
      </c>
      <c r="C66" s="69"/>
      <c r="D66" s="330" t="s">
        <v>307</v>
      </c>
      <c r="E66" s="330"/>
      <c r="F66" s="62">
        <v>54</v>
      </c>
      <c r="G66" s="40">
        <f>G18/G12*1000</f>
        <v>913.4328358208955</v>
      </c>
      <c r="H66" s="40">
        <f>H18/H12*1000</f>
        <v>913.4328358208955</v>
      </c>
      <c r="I66" s="39">
        <f t="shared" si="0"/>
        <v>100</v>
      </c>
      <c r="J66" s="40">
        <f>J18/J12*1000</f>
        <v>913.4328358208955</v>
      </c>
      <c r="K66" s="40">
        <f>K18/K12*1000</f>
        <v>913.4329147730124</v>
      </c>
      <c r="L66" s="80">
        <f t="shared" si="1"/>
        <v>100</v>
      </c>
      <c r="M66" s="80">
        <f t="shared" si="2"/>
        <v>100.00000864345068</v>
      </c>
      <c r="N66" s="25"/>
    </row>
    <row r="67" spans="1:14" ht="15.75" customHeight="1" thickBot="1">
      <c r="A67" s="334"/>
      <c r="B67" s="61">
        <v>8</v>
      </c>
      <c r="C67" s="69"/>
      <c r="D67" s="330" t="s">
        <v>113</v>
      </c>
      <c r="E67" s="330"/>
      <c r="F67" s="62">
        <v>55</v>
      </c>
      <c r="G67" s="40">
        <f>'BVC 2016 analitic'!J182</f>
        <v>0</v>
      </c>
      <c r="H67" s="40">
        <f>'BVC 2016 analitic'!N182</f>
        <v>0</v>
      </c>
      <c r="I67" s="39"/>
      <c r="J67" s="79">
        <v>0</v>
      </c>
      <c r="K67" s="79">
        <v>0</v>
      </c>
      <c r="L67" s="80"/>
      <c r="M67" s="80"/>
      <c r="N67" s="25"/>
    </row>
    <row r="68" spans="1:14" ht="15.75" customHeight="1" thickBot="1">
      <c r="A68" s="334"/>
      <c r="B68" s="61">
        <v>9</v>
      </c>
      <c r="C68" s="69"/>
      <c r="D68" s="330" t="s">
        <v>114</v>
      </c>
      <c r="E68" s="330"/>
      <c r="F68" s="62">
        <v>56</v>
      </c>
      <c r="G68" s="40">
        <f>'BVC 2016 analitic'!J183</f>
        <v>23000</v>
      </c>
      <c r="H68" s="40">
        <f>'BVC 2016 analitic'!N183</f>
        <v>23000</v>
      </c>
      <c r="I68" s="39">
        <f t="shared" si="0"/>
        <v>100</v>
      </c>
      <c r="J68" s="79">
        <v>23000</v>
      </c>
      <c r="K68" s="79">
        <v>23000</v>
      </c>
      <c r="L68" s="80">
        <f t="shared" si="1"/>
        <v>100</v>
      </c>
      <c r="M68" s="80">
        <f t="shared" si="2"/>
        <v>100</v>
      </c>
      <c r="N68" s="25"/>
    </row>
    <row r="69" spans="1:8" ht="15.75" customHeight="1">
      <c r="A69" s="22"/>
      <c r="B69" s="23"/>
      <c r="C69" s="24"/>
      <c r="D69" s="75"/>
      <c r="E69" s="75"/>
      <c r="F69" s="25"/>
      <c r="G69" s="25"/>
      <c r="H69" s="26"/>
    </row>
    <row r="70" spans="1:8" ht="15.75" customHeight="1">
      <c r="A70" s="22"/>
      <c r="B70" s="23"/>
      <c r="C70" s="24"/>
      <c r="D70" s="75"/>
      <c r="E70" s="75"/>
      <c r="F70" s="25"/>
      <c r="G70" s="25"/>
      <c r="H70" s="26"/>
    </row>
    <row r="71" spans="1:13" ht="12.75">
      <c r="A71" s="315" t="s">
        <v>231</v>
      </c>
      <c r="B71" s="316"/>
      <c r="C71" s="316"/>
      <c r="D71" s="316"/>
      <c r="E71" s="316"/>
      <c r="F71" s="316"/>
      <c r="G71" s="41"/>
      <c r="H71" s="317" t="s">
        <v>232</v>
      </c>
      <c r="I71" s="303"/>
      <c r="J71" s="303"/>
      <c r="K71" s="303"/>
      <c r="L71" s="303"/>
      <c r="M71" s="303"/>
    </row>
    <row r="72" spans="1:13" ht="12.75">
      <c r="A72" s="328" t="s">
        <v>233</v>
      </c>
      <c r="B72" s="303"/>
      <c r="C72" s="303"/>
      <c r="D72" s="303"/>
      <c r="E72" s="303"/>
      <c r="F72" s="303"/>
      <c r="G72" s="25"/>
      <c r="H72" s="304" t="s">
        <v>234</v>
      </c>
      <c r="I72" s="303"/>
      <c r="J72" s="303"/>
      <c r="K72" s="303"/>
      <c r="L72" s="303"/>
      <c r="M72" s="303"/>
    </row>
    <row r="73" spans="1:13" ht="12.75">
      <c r="A73" s="22"/>
      <c r="B73" s="63"/>
      <c r="C73" s="63"/>
      <c r="D73" s="63"/>
      <c r="E73" s="63"/>
      <c r="F73" s="63"/>
      <c r="G73" s="25"/>
      <c r="H73" s="16"/>
      <c r="I73" s="63"/>
      <c r="J73" s="63"/>
      <c r="K73" s="63"/>
      <c r="L73" s="63"/>
      <c r="M73" s="63"/>
    </row>
    <row r="74" spans="1:13" ht="12.75">
      <c r="A74" s="22"/>
      <c r="B74" s="63"/>
      <c r="C74" s="63"/>
      <c r="D74" s="63"/>
      <c r="E74" s="63"/>
      <c r="F74" s="63"/>
      <c r="G74" s="25"/>
      <c r="H74" s="16"/>
      <c r="I74" s="63"/>
      <c r="J74" s="63"/>
      <c r="K74" s="63"/>
      <c r="L74" s="63"/>
      <c r="M74" s="63"/>
    </row>
    <row r="75" spans="1:9" ht="14.25" customHeight="1" hidden="1">
      <c r="A75" s="23"/>
      <c r="B75" s="23"/>
      <c r="D75" s="23"/>
      <c r="E75" s="315"/>
      <c r="F75" s="315"/>
      <c r="G75" s="326" t="s">
        <v>266</v>
      </c>
      <c r="H75" s="327"/>
      <c r="I75" s="327"/>
    </row>
    <row r="76" spans="1:9" ht="12.75" hidden="1">
      <c r="A76" s="23"/>
      <c r="B76" s="23"/>
      <c r="D76" s="23"/>
      <c r="E76" s="28"/>
      <c r="F76" s="25"/>
      <c r="G76" s="326" t="s">
        <v>315</v>
      </c>
      <c r="H76" s="327"/>
      <c r="I76" s="327"/>
    </row>
    <row r="77" spans="1:9" ht="12.75" customHeight="1" hidden="1">
      <c r="A77" s="23"/>
      <c r="B77" s="23"/>
      <c r="D77" s="23"/>
      <c r="E77" s="28"/>
      <c r="F77" s="25"/>
      <c r="G77" s="328" t="s">
        <v>267</v>
      </c>
      <c r="H77" s="329"/>
      <c r="I77" s="329"/>
    </row>
    <row r="78" spans="1:11" ht="12.75" hidden="1">
      <c r="A78" s="328"/>
      <c r="B78" s="328"/>
      <c r="C78" s="332"/>
      <c r="D78" s="332"/>
      <c r="E78" s="332"/>
      <c r="F78" s="332"/>
      <c r="G78" s="332"/>
      <c r="H78" s="332"/>
      <c r="I78" s="332"/>
      <c r="J78" s="16" t="s">
        <v>266</v>
      </c>
      <c r="K78" s="43"/>
    </row>
    <row r="79" spans="1:11" ht="12.75" hidden="1">
      <c r="A79" s="23"/>
      <c r="B79" s="23"/>
      <c r="C79" s="24"/>
      <c r="D79" s="22"/>
      <c r="E79" s="88"/>
      <c r="F79" s="16"/>
      <c r="G79" s="16"/>
      <c r="H79" s="43"/>
      <c r="J79" s="16" t="s">
        <v>315</v>
      </c>
      <c r="K79" s="43"/>
    </row>
    <row r="80" spans="1:11" ht="12.75" hidden="1">
      <c r="A80" s="23"/>
      <c r="B80" s="23"/>
      <c r="C80" s="24"/>
      <c r="D80" s="22"/>
      <c r="E80" s="88"/>
      <c r="F80" s="16"/>
      <c r="G80" s="16"/>
      <c r="H80" s="43"/>
      <c r="J80" s="16" t="s">
        <v>267</v>
      </c>
      <c r="K80" s="43"/>
    </row>
    <row r="81" spans="1:11" ht="12.75" hidden="1">
      <c r="A81" s="23"/>
      <c r="B81" s="23"/>
      <c r="C81" s="24"/>
      <c r="D81" s="22"/>
      <c r="E81" s="88"/>
      <c r="F81" s="16"/>
      <c r="G81" s="16"/>
      <c r="H81" s="43"/>
      <c r="J81" s="16"/>
      <c r="K81" s="43"/>
    </row>
    <row r="82" spans="1:9" ht="12.75" hidden="1">
      <c r="A82" s="23"/>
      <c r="B82" s="23"/>
      <c r="D82" s="23"/>
      <c r="E82" s="28"/>
      <c r="F82" s="25"/>
      <c r="G82" s="328" t="s">
        <v>267</v>
      </c>
      <c r="H82" s="329"/>
      <c r="I82" s="329"/>
    </row>
    <row r="83" spans="1:8" ht="12.75">
      <c r="A83" s="23"/>
      <c r="B83" s="23"/>
      <c r="D83" s="23"/>
      <c r="E83" s="28"/>
      <c r="F83" s="25"/>
      <c r="G83" s="25"/>
      <c r="H83" s="26"/>
    </row>
    <row r="84" spans="1:8" ht="12.75">
      <c r="A84" s="23"/>
      <c r="B84" s="23"/>
      <c r="D84" s="23"/>
      <c r="E84" s="28"/>
      <c r="F84" s="25"/>
      <c r="G84" s="25"/>
      <c r="H84" s="26"/>
    </row>
    <row r="85" spans="1:8" ht="12.75">
      <c r="A85" s="23"/>
      <c r="B85" s="23"/>
      <c r="D85" s="23"/>
      <c r="E85" s="28"/>
      <c r="F85" s="25"/>
      <c r="G85" s="25"/>
      <c r="H85" s="26"/>
    </row>
    <row r="86" spans="1:8" ht="12.75">
      <c r="A86" s="23"/>
      <c r="B86" s="23"/>
      <c r="D86" s="23"/>
      <c r="E86" s="28"/>
      <c r="F86" s="25"/>
      <c r="G86" s="25"/>
      <c r="H86" s="26"/>
    </row>
    <row r="87" spans="1:8" ht="12.75">
      <c r="A87" s="23"/>
      <c r="B87" s="23"/>
      <c r="D87" s="23"/>
      <c r="E87" s="28"/>
      <c r="F87" s="25"/>
      <c r="G87" s="25"/>
      <c r="H87" s="26"/>
    </row>
    <row r="88" spans="1:8" ht="12.75">
      <c r="A88" s="23"/>
      <c r="B88" s="23"/>
      <c r="D88" s="23"/>
      <c r="E88" s="28"/>
      <c r="F88" s="25"/>
      <c r="G88" s="25"/>
      <c r="H88" s="26"/>
    </row>
    <row r="89" spans="1:8" ht="12.75">
      <c r="A89" s="23"/>
      <c r="B89" s="23"/>
      <c r="D89" s="23"/>
      <c r="E89" s="28"/>
      <c r="F89" s="25"/>
      <c r="G89" s="25"/>
      <c r="H89" s="26"/>
    </row>
    <row r="90" spans="1:8" ht="12.75">
      <c r="A90" s="23"/>
      <c r="B90" s="23"/>
      <c r="D90" s="23"/>
      <c r="E90" s="28"/>
      <c r="F90" s="25"/>
      <c r="G90" s="25"/>
      <c r="H90" s="26"/>
    </row>
    <row r="91" spans="1:8" ht="12.75">
      <c r="A91" s="23"/>
      <c r="B91" s="23"/>
      <c r="D91" s="23"/>
      <c r="E91" s="28"/>
      <c r="F91" s="25"/>
      <c r="G91" s="25"/>
      <c r="H91" s="26"/>
    </row>
    <row r="92" spans="1:8" ht="12.75">
      <c r="A92" s="23"/>
      <c r="B92" s="23"/>
      <c r="D92" s="23"/>
      <c r="E92" s="28"/>
      <c r="F92" s="25"/>
      <c r="G92" s="25"/>
      <c r="H92" s="26"/>
    </row>
    <row r="93" spans="1:8" ht="12.75">
      <c r="A93" s="23"/>
      <c r="B93" s="23"/>
      <c r="D93" s="23"/>
      <c r="E93" s="28"/>
      <c r="F93" s="25"/>
      <c r="G93" s="25"/>
      <c r="H93" s="26"/>
    </row>
    <row r="94" spans="1:8" ht="12.75">
      <c r="A94" s="23"/>
      <c r="B94" s="23"/>
      <c r="D94" s="23"/>
      <c r="E94" s="28"/>
      <c r="F94" s="25"/>
      <c r="G94" s="25"/>
      <c r="H94" s="26"/>
    </row>
    <row r="95" spans="1:8" ht="12.75">
      <c r="A95" s="23"/>
      <c r="B95" s="23"/>
      <c r="D95" s="23"/>
      <c r="E95" s="28"/>
      <c r="F95" s="25"/>
      <c r="G95" s="25"/>
      <c r="H95" s="26"/>
    </row>
    <row r="96" spans="1:8" ht="12.75">
      <c r="A96" s="23"/>
      <c r="B96" s="23"/>
      <c r="D96" s="23"/>
      <c r="E96" s="28"/>
      <c r="F96" s="25"/>
      <c r="G96" s="25"/>
      <c r="H96" s="26"/>
    </row>
    <row r="97" spans="1:8" ht="12.75">
      <c r="A97" s="23"/>
      <c r="B97" s="23"/>
      <c r="D97" s="23"/>
      <c r="E97" s="28"/>
      <c r="F97" s="25"/>
      <c r="G97" s="25"/>
      <c r="H97" s="26"/>
    </row>
    <row r="98" spans="1:8" ht="12.75">
      <c r="A98" s="23"/>
      <c r="B98" s="23"/>
      <c r="D98" s="23"/>
      <c r="E98" s="28"/>
      <c r="F98" s="25"/>
      <c r="G98" s="25"/>
      <c r="H98" s="26"/>
    </row>
    <row r="99" spans="1:8" ht="12.75">
      <c r="A99" s="23"/>
      <c r="B99" s="23"/>
      <c r="D99" s="23"/>
      <c r="E99" s="28"/>
      <c r="F99" s="25"/>
      <c r="G99" s="25"/>
      <c r="H99" s="26"/>
    </row>
    <row r="100" spans="1:8" ht="12.75">
      <c r="A100" s="23"/>
      <c r="B100" s="23"/>
      <c r="D100" s="23"/>
      <c r="E100" s="28"/>
      <c r="F100" s="25"/>
      <c r="G100" s="25"/>
      <c r="H100" s="26"/>
    </row>
    <row r="101" spans="1:8" ht="12.75">
      <c r="A101" s="23"/>
      <c r="B101" s="23"/>
      <c r="D101" s="23"/>
      <c r="E101" s="28"/>
      <c r="F101" s="25"/>
      <c r="G101" s="25"/>
      <c r="H101" s="26"/>
    </row>
    <row r="102" spans="1:8" ht="12.75">
      <c r="A102" s="23"/>
      <c r="B102" s="23"/>
      <c r="D102" s="23"/>
      <c r="E102" s="28"/>
      <c r="F102" s="25"/>
      <c r="G102" s="25"/>
      <c r="H102" s="26"/>
    </row>
    <row r="103" spans="1:8" ht="12.75">
      <c r="A103" s="23"/>
      <c r="B103" s="23"/>
      <c r="D103" s="23"/>
      <c r="E103" s="28"/>
      <c r="F103" s="25"/>
      <c r="G103" s="25"/>
      <c r="H103" s="26"/>
    </row>
    <row r="104" spans="1:8" ht="12.75">
      <c r="A104" s="23"/>
      <c r="B104" s="23"/>
      <c r="D104" s="23"/>
      <c r="E104" s="28"/>
      <c r="F104" s="25"/>
      <c r="G104" s="25"/>
      <c r="H104" s="26"/>
    </row>
    <row r="105" spans="1:8" ht="12.75">
      <c r="A105" s="23"/>
      <c r="B105" s="23"/>
      <c r="D105" s="23"/>
      <c r="E105" s="28"/>
      <c r="F105" s="25"/>
      <c r="G105" s="25"/>
      <c r="H105" s="26"/>
    </row>
    <row r="106" spans="1:8" ht="12.75">
      <c r="A106" s="23"/>
      <c r="B106" s="23"/>
      <c r="D106" s="23"/>
      <c r="E106" s="28"/>
      <c r="F106" s="25"/>
      <c r="G106" s="25"/>
      <c r="H106" s="26"/>
    </row>
    <row r="107" spans="1:8" ht="12.75">
      <c r="A107" s="23"/>
      <c r="B107" s="23"/>
      <c r="D107" s="23"/>
      <c r="E107" s="28"/>
      <c r="F107" s="25"/>
      <c r="G107" s="25"/>
      <c r="H107" s="26"/>
    </row>
    <row r="108" spans="1:8" ht="12.75">
      <c r="A108" s="23"/>
      <c r="B108" s="23"/>
      <c r="D108" s="23"/>
      <c r="E108" s="28"/>
      <c r="F108" s="25"/>
      <c r="G108" s="25"/>
      <c r="H108" s="26"/>
    </row>
    <row r="109" spans="1:8" ht="12.75">
      <c r="A109" s="23"/>
      <c r="B109" s="23"/>
      <c r="D109" s="23"/>
      <c r="E109" s="28"/>
      <c r="F109" s="25"/>
      <c r="G109" s="25"/>
      <c r="H109" s="26"/>
    </row>
    <row r="110" spans="1:8" ht="12.75">
      <c r="A110" s="23"/>
      <c r="B110" s="23"/>
      <c r="D110" s="23"/>
      <c r="E110" s="28"/>
      <c r="F110" s="25"/>
      <c r="G110" s="25"/>
      <c r="H110" s="26"/>
    </row>
    <row r="111" spans="1:8" ht="12.75">
      <c r="A111" s="23"/>
      <c r="B111" s="23"/>
      <c r="D111" s="23"/>
      <c r="E111" s="28"/>
      <c r="F111" s="25"/>
      <c r="G111" s="25"/>
      <c r="H111" s="26"/>
    </row>
    <row r="112" spans="1:8" ht="12.75">
      <c r="A112" s="23"/>
      <c r="B112" s="23"/>
      <c r="D112" s="23"/>
      <c r="E112" s="28"/>
      <c r="F112" s="25"/>
      <c r="G112" s="25"/>
      <c r="H112" s="26"/>
    </row>
    <row r="113" spans="1:8" ht="12.75">
      <c r="A113" s="23"/>
      <c r="B113" s="23"/>
      <c r="D113" s="23"/>
      <c r="E113" s="28"/>
      <c r="F113" s="25"/>
      <c r="G113" s="25"/>
      <c r="H113" s="26"/>
    </row>
    <row r="114" spans="1:8" ht="12.75">
      <c r="A114" s="23"/>
      <c r="B114" s="23"/>
      <c r="D114" s="23"/>
      <c r="E114" s="28"/>
      <c r="F114" s="25"/>
      <c r="G114" s="25"/>
      <c r="H114" s="26"/>
    </row>
    <row r="115" spans="1:8" ht="12.75">
      <c r="A115" s="23"/>
      <c r="B115" s="23"/>
      <c r="D115" s="23"/>
      <c r="E115" s="28"/>
      <c r="F115" s="25"/>
      <c r="G115" s="25"/>
      <c r="H115" s="26"/>
    </row>
    <row r="116" spans="1:8" ht="12.75">
      <c r="A116" s="23"/>
      <c r="B116" s="23"/>
      <c r="D116" s="23"/>
      <c r="E116" s="28"/>
      <c r="F116" s="25"/>
      <c r="G116" s="25"/>
      <c r="H116" s="26"/>
    </row>
    <row r="117" spans="1:8" ht="12.75">
      <c r="A117" s="23"/>
      <c r="B117" s="23"/>
      <c r="D117" s="23"/>
      <c r="E117" s="28"/>
      <c r="F117" s="25"/>
      <c r="G117" s="25"/>
      <c r="H117" s="26"/>
    </row>
    <row r="118" spans="1:8" ht="12.75">
      <c r="A118" s="23"/>
      <c r="B118" s="23"/>
      <c r="D118" s="23"/>
      <c r="E118" s="28"/>
      <c r="F118" s="25"/>
      <c r="G118" s="25"/>
      <c r="H118" s="26"/>
    </row>
    <row r="119" spans="1:8" ht="12.75">
      <c r="A119" s="23"/>
      <c r="B119" s="23"/>
      <c r="D119" s="23"/>
      <c r="E119" s="28"/>
      <c r="F119" s="25"/>
      <c r="G119" s="25"/>
      <c r="H119" s="26"/>
    </row>
    <row r="120" spans="1:8" ht="12.75">
      <c r="A120" s="23"/>
      <c r="B120" s="23"/>
      <c r="D120" s="23"/>
      <c r="E120" s="28"/>
      <c r="F120" s="25"/>
      <c r="G120" s="25"/>
      <c r="H120" s="26"/>
    </row>
    <row r="121" spans="1:8" ht="12.75">
      <c r="A121" s="23"/>
      <c r="B121" s="23"/>
      <c r="D121" s="23"/>
      <c r="E121" s="28"/>
      <c r="F121" s="25"/>
      <c r="G121" s="25"/>
      <c r="H121" s="26"/>
    </row>
    <row r="122" spans="1:8" ht="12.75">
      <c r="A122" s="23"/>
      <c r="B122" s="23"/>
      <c r="D122" s="23"/>
      <c r="E122" s="28"/>
      <c r="F122" s="25"/>
      <c r="G122" s="25"/>
      <c r="H122" s="26"/>
    </row>
    <row r="123" spans="1:8" ht="12.75">
      <c r="A123" s="23"/>
      <c r="B123" s="23"/>
      <c r="D123" s="23"/>
      <c r="E123" s="28"/>
      <c r="F123" s="25"/>
      <c r="G123" s="25"/>
      <c r="H123" s="26"/>
    </row>
    <row r="124" spans="1:8" ht="12.75">
      <c r="A124" s="23"/>
      <c r="B124" s="23"/>
      <c r="D124" s="23"/>
      <c r="E124" s="28"/>
      <c r="F124" s="25"/>
      <c r="G124" s="25"/>
      <c r="H124" s="26"/>
    </row>
    <row r="125" spans="1:8" ht="12.75">
      <c r="A125" s="23"/>
      <c r="B125" s="23"/>
      <c r="D125" s="23"/>
      <c r="E125" s="28"/>
      <c r="F125" s="25"/>
      <c r="G125" s="25"/>
      <c r="H125" s="26"/>
    </row>
    <row r="126" spans="1:8" ht="12.75">
      <c r="A126" s="23"/>
      <c r="B126" s="23"/>
      <c r="D126" s="23"/>
      <c r="E126" s="28"/>
      <c r="F126" s="25"/>
      <c r="G126" s="25"/>
      <c r="H126" s="26"/>
    </row>
    <row r="127" spans="1:8" ht="12.75">
      <c r="A127" s="23"/>
      <c r="B127" s="23"/>
      <c r="D127" s="23"/>
      <c r="E127" s="28"/>
      <c r="F127" s="25"/>
      <c r="G127" s="25"/>
      <c r="H127" s="26"/>
    </row>
    <row r="128" spans="1:8" ht="12.75">
      <c r="A128" s="23"/>
      <c r="B128" s="23"/>
      <c r="D128" s="23"/>
      <c r="E128" s="28"/>
      <c r="F128" s="25"/>
      <c r="G128" s="25"/>
      <c r="H128" s="26"/>
    </row>
    <row r="129" spans="1:8" ht="12.75">
      <c r="A129" s="23"/>
      <c r="B129" s="23"/>
      <c r="D129" s="23"/>
      <c r="E129" s="28"/>
      <c r="F129" s="25"/>
      <c r="G129" s="25"/>
      <c r="H129" s="26"/>
    </row>
    <row r="130" spans="1:8" ht="12.75">
      <c r="A130" s="23"/>
      <c r="B130" s="23"/>
      <c r="D130" s="23"/>
      <c r="E130" s="28"/>
      <c r="F130" s="25"/>
      <c r="G130" s="25"/>
      <c r="H130" s="26"/>
    </row>
    <row r="131" spans="1:8" ht="12.75">
      <c r="A131" s="23"/>
      <c r="B131" s="23"/>
      <c r="D131" s="23"/>
      <c r="E131" s="28"/>
      <c r="F131" s="25"/>
      <c r="G131" s="25"/>
      <c r="H131" s="26"/>
    </row>
    <row r="132" spans="1:8" ht="12.75">
      <c r="A132" s="23"/>
      <c r="B132" s="23"/>
      <c r="D132" s="23"/>
      <c r="E132" s="28"/>
      <c r="F132" s="25"/>
      <c r="G132" s="25"/>
      <c r="H132" s="26"/>
    </row>
    <row r="133" spans="1:8" ht="12.75">
      <c r="A133" s="23"/>
      <c r="B133" s="23"/>
      <c r="D133" s="23"/>
      <c r="E133" s="28"/>
      <c r="F133" s="25"/>
      <c r="G133" s="25"/>
      <c r="H133" s="26"/>
    </row>
    <row r="134" spans="1:8" ht="12.75">
      <c r="A134" s="23"/>
      <c r="B134" s="23"/>
      <c r="D134" s="23"/>
      <c r="E134" s="28"/>
      <c r="F134" s="25"/>
      <c r="G134" s="25"/>
      <c r="H134" s="26"/>
    </row>
    <row r="135" spans="1:8" ht="12.75">
      <c r="A135" s="23"/>
      <c r="B135" s="23"/>
      <c r="D135" s="23"/>
      <c r="E135" s="28"/>
      <c r="F135" s="25"/>
      <c r="G135" s="25"/>
      <c r="H135" s="26"/>
    </row>
    <row r="136" spans="1:8" ht="12.75">
      <c r="A136" s="23"/>
      <c r="B136" s="23"/>
      <c r="D136" s="23"/>
      <c r="E136" s="28"/>
      <c r="F136" s="25"/>
      <c r="G136" s="25"/>
      <c r="H136" s="26"/>
    </row>
    <row r="137" spans="1:8" ht="12.75">
      <c r="A137" s="23"/>
      <c r="B137" s="23"/>
      <c r="D137" s="23"/>
      <c r="E137" s="28"/>
      <c r="F137" s="25"/>
      <c r="G137" s="25"/>
      <c r="H137" s="26"/>
    </row>
    <row r="138" spans="1:8" ht="12.75">
      <c r="A138" s="23"/>
      <c r="B138" s="23"/>
      <c r="D138" s="23"/>
      <c r="E138" s="28"/>
      <c r="F138" s="25"/>
      <c r="G138" s="25"/>
      <c r="H138" s="26"/>
    </row>
    <row r="139" spans="1:8" ht="12.75">
      <c r="A139" s="23"/>
      <c r="B139" s="23"/>
      <c r="D139" s="23"/>
      <c r="E139" s="28"/>
      <c r="F139" s="25"/>
      <c r="G139" s="25"/>
      <c r="H139" s="26"/>
    </row>
    <row r="140" spans="1:8" ht="12.75">
      <c r="A140" s="23"/>
      <c r="B140" s="23"/>
      <c r="D140" s="23"/>
      <c r="E140" s="28"/>
      <c r="F140" s="25"/>
      <c r="G140" s="25"/>
      <c r="H140" s="26"/>
    </row>
    <row r="141" spans="1:8" ht="12.75">
      <c r="A141" s="23"/>
      <c r="B141" s="23"/>
      <c r="D141" s="23"/>
      <c r="E141" s="28"/>
      <c r="F141" s="25"/>
      <c r="G141" s="25"/>
      <c r="H141" s="26"/>
    </row>
    <row r="142" spans="1:8" ht="12.75">
      <c r="A142" s="23"/>
      <c r="B142" s="23"/>
      <c r="D142" s="23"/>
      <c r="E142" s="28"/>
      <c r="F142" s="25"/>
      <c r="G142" s="25"/>
      <c r="H142" s="26"/>
    </row>
    <row r="143" spans="1:8" ht="12.75">
      <c r="A143" s="23"/>
      <c r="B143" s="23"/>
      <c r="D143" s="23"/>
      <c r="E143" s="28"/>
      <c r="F143" s="25"/>
      <c r="G143" s="25"/>
      <c r="H143" s="26"/>
    </row>
    <row r="144" spans="1:8" ht="12.75">
      <c r="A144" s="23"/>
      <c r="B144" s="23"/>
      <c r="D144" s="23"/>
      <c r="E144" s="28"/>
      <c r="F144" s="25"/>
      <c r="G144" s="25"/>
      <c r="H144" s="26"/>
    </row>
    <row r="145" spans="1:8" ht="12.75">
      <c r="A145" s="23"/>
      <c r="B145" s="23"/>
      <c r="D145" s="23"/>
      <c r="E145" s="28"/>
      <c r="F145" s="25"/>
      <c r="G145" s="25"/>
      <c r="H145" s="26"/>
    </row>
    <row r="146" spans="1:8" ht="12.75">
      <c r="A146" s="23"/>
      <c r="B146" s="23"/>
      <c r="D146" s="23"/>
      <c r="E146" s="28"/>
      <c r="F146" s="25"/>
      <c r="G146" s="25"/>
      <c r="H146" s="26"/>
    </row>
    <row r="147" spans="1:8" ht="12.75">
      <c r="A147" s="23"/>
      <c r="B147" s="23"/>
      <c r="D147" s="23"/>
      <c r="E147" s="28"/>
      <c r="F147" s="25"/>
      <c r="G147" s="25"/>
      <c r="H147" s="26"/>
    </row>
    <row r="148" spans="1:8" ht="12.75">
      <c r="A148" s="23"/>
      <c r="B148" s="23"/>
      <c r="D148" s="23"/>
      <c r="E148" s="28"/>
      <c r="F148" s="25"/>
      <c r="G148" s="25"/>
      <c r="H148" s="26"/>
    </row>
    <row r="149" spans="1:8" ht="12.75">
      <c r="A149" s="23"/>
      <c r="B149" s="23"/>
      <c r="D149" s="23"/>
      <c r="E149" s="28"/>
      <c r="F149" s="25"/>
      <c r="G149" s="25"/>
      <c r="H149" s="26"/>
    </row>
    <row r="150" spans="1:8" ht="12.75">
      <c r="A150" s="23"/>
      <c r="B150" s="23"/>
      <c r="D150" s="23"/>
      <c r="E150" s="28"/>
      <c r="F150" s="25"/>
      <c r="G150" s="25"/>
      <c r="H150" s="26"/>
    </row>
    <row r="151" spans="1:8" ht="12.75">
      <c r="A151" s="23"/>
      <c r="B151" s="23"/>
      <c r="D151" s="23"/>
      <c r="E151" s="28"/>
      <c r="F151" s="25"/>
      <c r="G151" s="25"/>
      <c r="H151" s="26"/>
    </row>
    <row r="152" spans="1:8" ht="12.75">
      <c r="A152" s="23"/>
      <c r="B152" s="23"/>
      <c r="D152" s="23"/>
      <c r="E152" s="28"/>
      <c r="F152" s="25"/>
      <c r="G152" s="25"/>
      <c r="H152" s="26"/>
    </row>
    <row r="153" spans="1:8" ht="12.75">
      <c r="A153" s="23"/>
      <c r="B153" s="23"/>
      <c r="D153" s="23"/>
      <c r="E153" s="28"/>
      <c r="F153" s="25"/>
      <c r="G153" s="25"/>
      <c r="H153" s="26"/>
    </row>
    <row r="154" spans="1:8" ht="12.75">
      <c r="A154" s="23"/>
      <c r="B154" s="23"/>
      <c r="D154" s="23"/>
      <c r="E154" s="28"/>
      <c r="F154" s="25"/>
      <c r="G154" s="25"/>
      <c r="H154" s="26"/>
    </row>
    <row r="155" spans="1:8" ht="12.75">
      <c r="A155" s="23"/>
      <c r="B155" s="23"/>
      <c r="D155" s="23"/>
      <c r="E155" s="28"/>
      <c r="F155" s="25"/>
      <c r="G155" s="25"/>
      <c r="H155" s="26"/>
    </row>
    <row r="156" spans="1:8" ht="12.75">
      <c r="A156" s="23"/>
      <c r="B156" s="23"/>
      <c r="D156" s="23"/>
      <c r="E156" s="28"/>
      <c r="F156" s="25"/>
      <c r="G156" s="25"/>
      <c r="H156" s="26"/>
    </row>
    <row r="157" spans="1:8" ht="12.75">
      <c r="A157" s="23"/>
      <c r="B157" s="23"/>
      <c r="D157" s="23"/>
      <c r="E157" s="28"/>
      <c r="F157" s="25"/>
      <c r="G157" s="25"/>
      <c r="H157" s="26"/>
    </row>
    <row r="158" spans="1:8" ht="12.75">
      <c r="A158" s="23"/>
      <c r="B158" s="23"/>
      <c r="D158" s="23"/>
      <c r="E158" s="28"/>
      <c r="F158" s="25"/>
      <c r="G158" s="25"/>
      <c r="H158" s="26"/>
    </row>
    <row r="159" spans="1:8" ht="12.75">
      <c r="A159" s="23"/>
      <c r="B159" s="23"/>
      <c r="D159" s="23"/>
      <c r="E159" s="28"/>
      <c r="F159" s="25"/>
      <c r="G159" s="25"/>
      <c r="H159" s="26"/>
    </row>
    <row r="160" spans="1:8" ht="12.75">
      <c r="A160" s="23"/>
      <c r="B160" s="23"/>
      <c r="D160" s="23"/>
      <c r="E160" s="28"/>
      <c r="F160" s="25"/>
      <c r="G160" s="25"/>
      <c r="H160" s="26"/>
    </row>
    <row r="161" spans="1:8" ht="12.75">
      <c r="A161" s="23"/>
      <c r="B161" s="23"/>
      <c r="D161" s="23"/>
      <c r="E161" s="28"/>
      <c r="F161" s="25"/>
      <c r="G161" s="25"/>
      <c r="H161" s="26"/>
    </row>
    <row r="162" spans="1:8" ht="12.75">
      <c r="A162" s="23"/>
      <c r="B162" s="23"/>
      <c r="D162" s="23"/>
      <c r="E162" s="28"/>
      <c r="F162" s="25"/>
      <c r="G162" s="25"/>
      <c r="H162" s="26"/>
    </row>
    <row r="163" spans="1:8" ht="12.75">
      <c r="A163" s="23"/>
      <c r="B163" s="23"/>
      <c r="D163" s="23"/>
      <c r="E163" s="28"/>
      <c r="F163" s="25"/>
      <c r="G163" s="25"/>
      <c r="H163" s="26"/>
    </row>
    <row r="164" spans="1:8" ht="12.75">
      <c r="A164" s="23"/>
      <c r="B164" s="23"/>
      <c r="D164" s="23"/>
      <c r="E164" s="28"/>
      <c r="F164" s="25"/>
      <c r="G164" s="25"/>
      <c r="H164" s="26"/>
    </row>
    <row r="165" spans="1:8" ht="12.75">
      <c r="A165" s="23"/>
      <c r="B165" s="23"/>
      <c r="D165" s="23"/>
      <c r="E165" s="28"/>
      <c r="F165" s="25"/>
      <c r="G165" s="25"/>
      <c r="H165" s="26"/>
    </row>
    <row r="166" spans="1:8" ht="12.75">
      <c r="A166" s="23"/>
      <c r="B166" s="23"/>
      <c r="D166" s="23"/>
      <c r="E166" s="28"/>
      <c r="F166" s="25"/>
      <c r="G166" s="25"/>
      <c r="H166" s="26"/>
    </row>
    <row r="167" spans="1:8" ht="12.75">
      <c r="A167" s="23"/>
      <c r="B167" s="23"/>
      <c r="D167" s="23"/>
      <c r="E167" s="28"/>
      <c r="F167" s="25"/>
      <c r="G167" s="25"/>
      <c r="H167" s="26"/>
    </row>
    <row r="168" spans="1:8" ht="12.75">
      <c r="A168" s="23"/>
      <c r="B168" s="23"/>
      <c r="D168" s="23"/>
      <c r="E168" s="28"/>
      <c r="F168" s="25"/>
      <c r="G168" s="25"/>
      <c r="H168" s="26"/>
    </row>
    <row r="169" spans="1:8" ht="12.75">
      <c r="A169" s="23"/>
      <c r="B169" s="23"/>
      <c r="D169" s="23"/>
      <c r="E169" s="28"/>
      <c r="F169" s="25"/>
      <c r="G169" s="25"/>
      <c r="H169" s="26"/>
    </row>
    <row r="170" spans="1:8" ht="12.75">
      <c r="A170" s="23"/>
      <c r="B170" s="23"/>
      <c r="D170" s="23"/>
      <c r="E170" s="28"/>
      <c r="F170" s="25"/>
      <c r="G170" s="25"/>
      <c r="H170" s="26"/>
    </row>
    <row r="171" spans="1:8" ht="12.75">
      <c r="A171" s="23"/>
      <c r="B171" s="23"/>
      <c r="D171" s="23"/>
      <c r="E171" s="28"/>
      <c r="F171" s="25"/>
      <c r="G171" s="25"/>
      <c r="H171" s="26"/>
    </row>
    <row r="172" spans="1:8" ht="12.75">
      <c r="A172" s="23"/>
      <c r="B172" s="23"/>
      <c r="D172" s="23"/>
      <c r="E172" s="28"/>
      <c r="F172" s="25"/>
      <c r="G172" s="25"/>
      <c r="H172" s="26"/>
    </row>
    <row r="173" spans="1:8" ht="12.75">
      <c r="A173" s="23"/>
      <c r="B173" s="23"/>
      <c r="D173" s="23"/>
      <c r="E173" s="28"/>
      <c r="F173" s="25"/>
      <c r="G173" s="25"/>
      <c r="H173" s="26"/>
    </row>
    <row r="174" spans="1:8" ht="12.75">
      <c r="A174" s="23"/>
      <c r="B174" s="23"/>
      <c r="D174" s="23"/>
      <c r="E174" s="28"/>
      <c r="F174" s="25"/>
      <c r="G174" s="25"/>
      <c r="H174" s="26"/>
    </row>
    <row r="175" spans="1:8" ht="12.75">
      <c r="A175" s="23"/>
      <c r="B175" s="23"/>
      <c r="D175" s="23"/>
      <c r="E175" s="28"/>
      <c r="F175" s="25"/>
      <c r="G175" s="25"/>
      <c r="H175" s="26"/>
    </row>
    <row r="176" spans="1:8" ht="12.75">
      <c r="A176" s="23"/>
      <c r="B176" s="23"/>
      <c r="D176" s="23"/>
      <c r="E176" s="28"/>
      <c r="F176" s="25"/>
      <c r="G176" s="25"/>
      <c r="H176" s="26"/>
    </row>
    <row r="177" spans="1:8" ht="12.75">
      <c r="A177" s="23"/>
      <c r="B177" s="23"/>
      <c r="D177" s="23"/>
      <c r="E177" s="28"/>
      <c r="F177" s="25"/>
      <c r="G177" s="25"/>
      <c r="H177" s="26"/>
    </row>
    <row r="178" spans="1:8" ht="12.75">
      <c r="A178" s="23"/>
      <c r="B178" s="23"/>
      <c r="D178" s="23"/>
      <c r="E178" s="28"/>
      <c r="F178" s="25"/>
      <c r="G178" s="25"/>
      <c r="H178" s="26"/>
    </row>
    <row r="179" spans="1:8" ht="12.75">
      <c r="A179" s="23"/>
      <c r="B179" s="23"/>
      <c r="D179" s="23"/>
      <c r="E179" s="28"/>
      <c r="F179" s="25"/>
      <c r="G179" s="25"/>
      <c r="H179" s="26"/>
    </row>
    <row r="180" spans="1:8" ht="12.75">
      <c r="A180" s="23"/>
      <c r="B180" s="23"/>
      <c r="D180" s="23"/>
      <c r="E180" s="28"/>
      <c r="F180" s="25"/>
      <c r="G180" s="25"/>
      <c r="H180" s="26"/>
    </row>
    <row r="181" spans="1:8" ht="12.75">
      <c r="A181" s="23"/>
      <c r="B181" s="23"/>
      <c r="D181" s="23"/>
      <c r="E181" s="28"/>
      <c r="F181" s="25"/>
      <c r="G181" s="25"/>
      <c r="H181" s="26"/>
    </row>
    <row r="182" spans="1:8" ht="12.75">
      <c r="A182" s="23"/>
      <c r="B182" s="23"/>
      <c r="D182" s="23"/>
      <c r="E182" s="28"/>
      <c r="F182" s="25"/>
      <c r="G182" s="25"/>
      <c r="H182" s="26"/>
    </row>
    <row r="183" spans="1:8" ht="12.75">
      <c r="A183" s="23"/>
      <c r="B183" s="23"/>
      <c r="D183" s="23"/>
      <c r="E183" s="28"/>
      <c r="F183" s="25"/>
      <c r="G183" s="25"/>
      <c r="H183" s="26"/>
    </row>
    <row r="184" spans="1:8" ht="12.75">
      <c r="A184" s="23"/>
      <c r="B184" s="23"/>
      <c r="D184" s="23"/>
      <c r="E184" s="28"/>
      <c r="F184" s="25"/>
      <c r="G184" s="25"/>
      <c r="H184" s="26"/>
    </row>
    <row r="185" spans="1:8" ht="12.75">
      <c r="A185" s="23"/>
      <c r="B185" s="23"/>
      <c r="D185" s="23"/>
      <c r="E185" s="28"/>
      <c r="F185" s="25"/>
      <c r="G185" s="25"/>
      <c r="H185" s="26"/>
    </row>
    <row r="186" spans="1:8" ht="12.75">
      <c r="A186" s="23"/>
      <c r="B186" s="23"/>
      <c r="D186" s="23"/>
      <c r="E186" s="28"/>
      <c r="F186" s="25"/>
      <c r="G186" s="25"/>
      <c r="H186" s="26"/>
    </row>
    <row r="187" spans="1:8" ht="12.75">
      <c r="A187" s="23"/>
      <c r="B187" s="23"/>
      <c r="D187" s="23"/>
      <c r="E187" s="28"/>
      <c r="F187" s="25"/>
      <c r="G187" s="25"/>
      <c r="H187" s="26"/>
    </row>
    <row r="188" spans="1:8" ht="12.75">
      <c r="A188" s="23"/>
      <c r="B188" s="23"/>
      <c r="D188" s="23"/>
      <c r="E188" s="28"/>
      <c r="F188" s="25"/>
      <c r="G188" s="25"/>
      <c r="H188" s="26"/>
    </row>
    <row r="189" spans="1:8" ht="12.75">
      <c r="A189" s="23"/>
      <c r="B189" s="23"/>
      <c r="D189" s="23"/>
      <c r="E189" s="28"/>
      <c r="F189" s="25"/>
      <c r="G189" s="25"/>
      <c r="H189" s="26"/>
    </row>
    <row r="190" spans="1:8" ht="12.75">
      <c r="A190" s="23"/>
      <c r="B190" s="23"/>
      <c r="D190" s="23"/>
      <c r="E190" s="28"/>
      <c r="F190" s="25"/>
      <c r="G190" s="25"/>
      <c r="H190" s="26"/>
    </row>
    <row r="191" spans="1:8" ht="12.75">
      <c r="A191" s="23"/>
      <c r="B191" s="23"/>
      <c r="D191" s="23"/>
      <c r="E191" s="28"/>
      <c r="F191" s="25"/>
      <c r="G191" s="25"/>
      <c r="H191" s="26"/>
    </row>
    <row r="192" spans="1:8" ht="12.75">
      <c r="A192" s="23"/>
      <c r="B192" s="23"/>
      <c r="D192" s="23"/>
      <c r="E192" s="28"/>
      <c r="F192" s="25"/>
      <c r="G192" s="25"/>
      <c r="H192" s="26"/>
    </row>
    <row r="193" spans="1:8" ht="12.75">
      <c r="A193" s="23"/>
      <c r="B193" s="23"/>
      <c r="D193" s="23"/>
      <c r="E193" s="28"/>
      <c r="F193" s="25"/>
      <c r="G193" s="25"/>
      <c r="H193" s="26"/>
    </row>
    <row r="194" spans="1:8" ht="12.75">
      <c r="A194" s="23"/>
      <c r="B194" s="23"/>
      <c r="D194" s="23"/>
      <c r="E194" s="28"/>
      <c r="F194" s="25"/>
      <c r="G194" s="25"/>
      <c r="H194" s="26"/>
    </row>
    <row r="195" spans="1:8" ht="12.75">
      <c r="A195" s="23"/>
      <c r="B195" s="23"/>
      <c r="D195" s="23"/>
      <c r="E195" s="28"/>
      <c r="F195" s="25"/>
      <c r="G195" s="25"/>
      <c r="H195" s="26"/>
    </row>
    <row r="196" spans="1:8" ht="12.75">
      <c r="A196" s="23"/>
      <c r="B196" s="23"/>
      <c r="D196" s="23"/>
      <c r="E196" s="28"/>
      <c r="F196" s="25"/>
      <c r="G196" s="25"/>
      <c r="H196" s="26"/>
    </row>
    <row r="197" spans="1:8" ht="12.75">
      <c r="A197" s="23"/>
      <c r="B197" s="23"/>
      <c r="D197" s="23"/>
      <c r="E197" s="28"/>
      <c r="F197" s="25"/>
      <c r="G197" s="25"/>
      <c r="H197" s="26"/>
    </row>
    <row r="198" spans="1:8" ht="12.75">
      <c r="A198" s="23"/>
      <c r="B198" s="23"/>
      <c r="D198" s="23"/>
      <c r="E198" s="28"/>
      <c r="F198" s="25"/>
      <c r="G198" s="25"/>
      <c r="H198" s="26"/>
    </row>
    <row r="199" spans="1:8" ht="12.75">
      <c r="A199" s="23"/>
      <c r="B199" s="23"/>
      <c r="D199" s="23"/>
      <c r="E199" s="28"/>
      <c r="F199" s="25"/>
      <c r="G199" s="25"/>
      <c r="H199" s="26"/>
    </row>
    <row r="200" spans="1:8" ht="12.75">
      <c r="A200" s="23"/>
      <c r="B200" s="23"/>
      <c r="D200" s="23"/>
      <c r="E200" s="28"/>
      <c r="F200" s="25"/>
      <c r="G200" s="25"/>
      <c r="H200" s="26"/>
    </row>
    <row r="201" spans="1:8" ht="12.75">
      <c r="A201" s="23"/>
      <c r="B201" s="23"/>
      <c r="D201" s="23"/>
      <c r="E201" s="28"/>
      <c r="F201" s="25"/>
      <c r="G201" s="25"/>
      <c r="H201" s="26"/>
    </row>
    <row r="202" spans="1:8" ht="12.75">
      <c r="A202" s="23"/>
      <c r="B202" s="23"/>
      <c r="D202" s="23"/>
      <c r="E202" s="28"/>
      <c r="F202" s="25"/>
      <c r="G202" s="25"/>
      <c r="H202" s="26"/>
    </row>
    <row r="203" spans="1:8" ht="12.75">
      <c r="A203" s="23"/>
      <c r="B203" s="23"/>
      <c r="D203" s="23"/>
      <c r="E203" s="28"/>
      <c r="F203" s="25"/>
      <c r="G203" s="25"/>
      <c r="H203" s="26"/>
    </row>
    <row r="204" spans="1:8" ht="12.75">
      <c r="A204" s="23"/>
      <c r="B204" s="23"/>
      <c r="D204" s="23"/>
      <c r="E204" s="28"/>
      <c r="F204" s="25"/>
      <c r="G204" s="25"/>
      <c r="H204" s="26"/>
    </row>
    <row r="205" spans="1:8" ht="12.75">
      <c r="A205" s="23"/>
      <c r="B205" s="23"/>
      <c r="D205" s="23"/>
      <c r="E205" s="28"/>
      <c r="F205" s="25"/>
      <c r="G205" s="25"/>
      <c r="H205" s="26"/>
    </row>
    <row r="206" spans="1:8" ht="12.75">
      <c r="A206" s="23"/>
      <c r="B206" s="23"/>
      <c r="D206" s="23"/>
      <c r="E206" s="28"/>
      <c r="F206" s="25"/>
      <c r="G206" s="25"/>
      <c r="H206" s="26"/>
    </row>
    <row r="207" spans="1:8" ht="12.75">
      <c r="A207" s="23"/>
      <c r="B207" s="23"/>
      <c r="D207" s="23"/>
      <c r="E207" s="28"/>
      <c r="F207" s="25"/>
      <c r="G207" s="25"/>
      <c r="H207" s="26"/>
    </row>
    <row r="208" spans="1:8" ht="12.75">
      <c r="A208" s="23"/>
      <c r="B208" s="23"/>
      <c r="D208" s="23"/>
      <c r="E208" s="28"/>
      <c r="F208" s="25"/>
      <c r="G208" s="25"/>
      <c r="H208" s="26"/>
    </row>
    <row r="209" spans="1:8" ht="12.75">
      <c r="A209" s="23"/>
      <c r="B209" s="23"/>
      <c r="D209" s="23"/>
      <c r="E209" s="28"/>
      <c r="F209" s="25"/>
      <c r="G209" s="25"/>
      <c r="H209" s="26"/>
    </row>
    <row r="210" spans="1:8" ht="12.75">
      <c r="A210" s="23"/>
      <c r="B210" s="23"/>
      <c r="D210" s="23"/>
      <c r="E210" s="28"/>
      <c r="F210" s="25"/>
      <c r="G210" s="25"/>
      <c r="H210" s="26"/>
    </row>
    <row r="211" spans="1:8" ht="12.75">
      <c r="A211" s="23"/>
      <c r="B211" s="23"/>
      <c r="D211" s="23"/>
      <c r="E211" s="28"/>
      <c r="F211" s="25"/>
      <c r="G211" s="25"/>
      <c r="H211" s="26"/>
    </row>
    <row r="212" spans="1:8" ht="12.75">
      <c r="A212" s="23"/>
      <c r="B212" s="23"/>
      <c r="D212" s="23"/>
      <c r="E212" s="28"/>
      <c r="F212" s="25"/>
      <c r="G212" s="25"/>
      <c r="H212" s="26"/>
    </row>
    <row r="213" spans="1:8" ht="12.75">
      <c r="A213" s="23"/>
      <c r="B213" s="23"/>
      <c r="D213" s="23"/>
      <c r="E213" s="28"/>
      <c r="F213" s="25"/>
      <c r="G213" s="25"/>
      <c r="H213" s="26"/>
    </row>
    <row r="214" spans="1:8" ht="12.75">
      <c r="A214" s="23"/>
      <c r="B214" s="23"/>
      <c r="D214" s="23"/>
      <c r="E214" s="28"/>
      <c r="F214" s="25"/>
      <c r="G214" s="25"/>
      <c r="H214" s="26"/>
    </row>
    <row r="215" spans="1:8" ht="12.75">
      <c r="A215" s="23"/>
      <c r="B215" s="23"/>
      <c r="D215" s="23"/>
      <c r="E215" s="28"/>
      <c r="F215" s="25"/>
      <c r="G215" s="25"/>
      <c r="H215" s="26"/>
    </row>
    <row r="216" spans="1:8" ht="12.75">
      <c r="A216" s="23"/>
      <c r="B216" s="23"/>
      <c r="D216" s="23"/>
      <c r="E216" s="28"/>
      <c r="F216" s="25"/>
      <c r="G216" s="25"/>
      <c r="H216" s="26"/>
    </row>
    <row r="217" spans="1:8" ht="12.75">
      <c r="A217" s="23"/>
      <c r="B217" s="23"/>
      <c r="D217" s="23"/>
      <c r="E217" s="28"/>
      <c r="F217" s="25"/>
      <c r="G217" s="25"/>
      <c r="H217" s="26"/>
    </row>
    <row r="218" spans="1:8" ht="12.75">
      <c r="A218" s="23"/>
      <c r="B218" s="23"/>
      <c r="D218" s="23"/>
      <c r="E218" s="28"/>
      <c r="F218" s="25"/>
      <c r="G218" s="25"/>
      <c r="H218" s="26"/>
    </row>
    <row r="219" spans="1:8" ht="12.75">
      <c r="A219" s="23"/>
      <c r="B219" s="23"/>
      <c r="D219" s="23"/>
      <c r="E219" s="28"/>
      <c r="F219" s="25"/>
      <c r="G219" s="25"/>
      <c r="H219" s="26"/>
    </row>
    <row r="220" spans="1:8" ht="12.75">
      <c r="A220" s="23"/>
      <c r="B220" s="23"/>
      <c r="D220" s="23"/>
      <c r="E220" s="28"/>
      <c r="F220" s="25"/>
      <c r="G220" s="25"/>
      <c r="H220" s="26"/>
    </row>
    <row r="221" spans="1:8" ht="12.75">
      <c r="A221" s="23"/>
      <c r="B221" s="23"/>
      <c r="D221" s="23"/>
      <c r="E221" s="28"/>
      <c r="F221" s="25"/>
      <c r="G221" s="25"/>
      <c r="H221" s="26"/>
    </row>
    <row r="222" spans="1:8" ht="12.75">
      <c r="A222" s="23"/>
      <c r="B222" s="23"/>
      <c r="D222" s="23"/>
      <c r="E222" s="28"/>
      <c r="F222" s="25"/>
      <c r="G222" s="25"/>
      <c r="H222" s="26"/>
    </row>
    <row r="223" spans="1:8" ht="12.75">
      <c r="A223" s="23"/>
      <c r="B223" s="23"/>
      <c r="D223" s="23"/>
      <c r="E223" s="28"/>
      <c r="F223" s="25"/>
      <c r="G223" s="25"/>
      <c r="H223" s="26"/>
    </row>
    <row r="224" spans="1:8" ht="12.75">
      <c r="A224" s="23"/>
      <c r="B224" s="23"/>
      <c r="D224" s="23"/>
      <c r="E224" s="28"/>
      <c r="F224" s="25"/>
      <c r="G224" s="25"/>
      <c r="H224" s="26"/>
    </row>
    <row r="225" spans="1:8" ht="12.75">
      <c r="A225" s="23"/>
      <c r="B225" s="23"/>
      <c r="D225" s="23"/>
      <c r="E225" s="28"/>
      <c r="F225" s="25"/>
      <c r="G225" s="25"/>
      <c r="H225" s="26"/>
    </row>
    <row r="226" spans="1:8" ht="12.75">
      <c r="A226" s="23"/>
      <c r="B226" s="23"/>
      <c r="D226" s="23"/>
      <c r="E226" s="28"/>
      <c r="F226" s="25"/>
      <c r="G226" s="25"/>
      <c r="H226" s="26"/>
    </row>
    <row r="227" spans="1:8" ht="12.75">
      <c r="A227" s="23"/>
      <c r="B227" s="23"/>
      <c r="D227" s="23"/>
      <c r="E227" s="28"/>
      <c r="F227" s="25"/>
      <c r="G227" s="25"/>
      <c r="H227" s="26"/>
    </row>
    <row r="228" spans="1:8" ht="12.75">
      <c r="A228" s="23"/>
      <c r="B228" s="23"/>
      <c r="D228" s="23"/>
      <c r="E228" s="28"/>
      <c r="F228" s="25"/>
      <c r="G228" s="25"/>
      <c r="H228" s="26"/>
    </row>
    <row r="229" spans="1:8" ht="12.75">
      <c r="A229" s="23"/>
      <c r="B229" s="23"/>
      <c r="D229" s="23"/>
      <c r="E229" s="28"/>
      <c r="F229" s="25"/>
      <c r="G229" s="25"/>
      <c r="H229" s="26"/>
    </row>
    <row r="230" spans="1:8" ht="12.75">
      <c r="A230" s="23"/>
      <c r="B230" s="23"/>
      <c r="D230" s="23"/>
      <c r="E230" s="28"/>
      <c r="F230" s="25"/>
      <c r="G230" s="25"/>
      <c r="H230" s="26"/>
    </row>
    <row r="231" spans="1:8" ht="12.75">
      <c r="A231" s="23"/>
      <c r="B231" s="23"/>
      <c r="D231" s="23"/>
      <c r="E231" s="28"/>
      <c r="F231" s="25"/>
      <c r="G231" s="25"/>
      <c r="H231" s="26"/>
    </row>
    <row r="232" spans="1:8" ht="12.75">
      <c r="A232" s="23"/>
      <c r="B232" s="23"/>
      <c r="D232" s="23"/>
      <c r="E232" s="28"/>
      <c r="F232" s="25"/>
      <c r="G232" s="25"/>
      <c r="H232" s="26"/>
    </row>
    <row r="233" spans="1:8" ht="12.75">
      <c r="A233" s="23"/>
      <c r="B233" s="23"/>
      <c r="D233" s="23"/>
      <c r="E233" s="28"/>
      <c r="F233" s="25"/>
      <c r="G233" s="25"/>
      <c r="H233" s="26"/>
    </row>
    <row r="234" spans="1:8" ht="12.75">
      <c r="A234" s="23"/>
      <c r="B234" s="23"/>
      <c r="D234" s="23"/>
      <c r="E234" s="28"/>
      <c r="F234" s="25"/>
      <c r="G234" s="25"/>
      <c r="H234" s="26"/>
    </row>
    <row r="235" spans="1:8" ht="12.75">
      <c r="A235" s="23"/>
      <c r="B235" s="23"/>
      <c r="D235" s="23"/>
      <c r="E235" s="28"/>
      <c r="F235" s="25"/>
      <c r="G235" s="25"/>
      <c r="H235" s="26"/>
    </row>
    <row r="236" spans="1:8" ht="12.75">
      <c r="A236" s="23"/>
      <c r="B236" s="23"/>
      <c r="D236" s="23"/>
      <c r="E236" s="28"/>
      <c r="F236" s="25"/>
      <c r="G236" s="25"/>
      <c r="H236" s="26"/>
    </row>
    <row r="237" spans="1:8" ht="12.75">
      <c r="A237" s="23"/>
      <c r="B237" s="23"/>
      <c r="D237" s="23"/>
      <c r="E237" s="28"/>
      <c r="F237" s="25"/>
      <c r="G237" s="25"/>
      <c r="H237" s="26"/>
    </row>
    <row r="238" spans="1:8" ht="12.75">
      <c r="A238" s="23"/>
      <c r="B238" s="23"/>
      <c r="D238" s="23"/>
      <c r="E238" s="28"/>
      <c r="F238" s="25"/>
      <c r="G238" s="25"/>
      <c r="H238" s="26"/>
    </row>
    <row r="239" spans="1:8" ht="12.75">
      <c r="A239" s="23"/>
      <c r="B239" s="23"/>
      <c r="D239" s="23"/>
      <c r="E239" s="28"/>
      <c r="F239" s="25"/>
      <c r="G239" s="25"/>
      <c r="H239" s="26"/>
    </row>
    <row r="240" spans="1:8" ht="12.75">
      <c r="A240" s="23"/>
      <c r="B240" s="23"/>
      <c r="D240" s="23"/>
      <c r="E240" s="28"/>
      <c r="F240" s="25"/>
      <c r="G240" s="25"/>
      <c r="H240" s="26"/>
    </row>
    <row r="241" spans="1:8" ht="12.75">
      <c r="A241" s="23"/>
      <c r="B241" s="23"/>
      <c r="D241" s="23"/>
      <c r="E241" s="28"/>
      <c r="F241" s="25"/>
      <c r="G241" s="25"/>
      <c r="H241" s="26"/>
    </row>
    <row r="242" spans="1:8" ht="12.75">
      <c r="A242" s="23"/>
      <c r="B242" s="23"/>
      <c r="D242" s="23"/>
      <c r="E242" s="28"/>
      <c r="F242" s="25"/>
      <c r="G242" s="25"/>
      <c r="H242" s="26"/>
    </row>
    <row r="243" spans="1:8" ht="12.75">
      <c r="A243" s="23"/>
      <c r="B243" s="23"/>
      <c r="D243" s="23"/>
      <c r="E243" s="28"/>
      <c r="F243" s="25"/>
      <c r="G243" s="25"/>
      <c r="H243" s="26"/>
    </row>
    <row r="244" spans="1:8" ht="12.75">
      <c r="A244" s="23"/>
      <c r="B244" s="23"/>
      <c r="D244" s="23"/>
      <c r="E244" s="28"/>
      <c r="F244" s="25"/>
      <c r="G244" s="25"/>
      <c r="H244" s="26"/>
    </row>
    <row r="245" spans="1:8" ht="12.75">
      <c r="A245" s="23"/>
      <c r="B245" s="23"/>
      <c r="D245" s="23"/>
      <c r="E245" s="28"/>
      <c r="F245" s="25"/>
      <c r="G245" s="25"/>
      <c r="H245" s="26"/>
    </row>
    <row r="246" spans="1:8" ht="12.75">
      <c r="A246" s="23"/>
      <c r="B246" s="23"/>
      <c r="D246" s="23"/>
      <c r="E246" s="28"/>
      <c r="F246" s="25"/>
      <c r="G246" s="25"/>
      <c r="H246" s="26"/>
    </row>
    <row r="247" spans="1:8" ht="12.75">
      <c r="A247" s="23"/>
      <c r="B247" s="23"/>
      <c r="D247" s="23"/>
      <c r="E247" s="28"/>
      <c r="F247" s="25"/>
      <c r="G247" s="25"/>
      <c r="H247" s="26"/>
    </row>
    <row r="248" spans="1:8" ht="12.75">
      <c r="A248" s="23"/>
      <c r="B248" s="23"/>
      <c r="D248" s="23"/>
      <c r="E248" s="28"/>
      <c r="F248" s="25"/>
      <c r="G248" s="25"/>
      <c r="H248" s="26"/>
    </row>
    <row r="249" spans="1:8" ht="12.75">
      <c r="A249" s="23"/>
      <c r="B249" s="23"/>
      <c r="D249" s="23"/>
      <c r="E249" s="28"/>
      <c r="F249" s="25"/>
      <c r="G249" s="25"/>
      <c r="H249" s="26"/>
    </row>
    <row r="250" spans="1:8" ht="12.75">
      <c r="A250" s="23"/>
      <c r="B250" s="23"/>
      <c r="D250" s="23"/>
      <c r="E250" s="28"/>
      <c r="F250" s="25"/>
      <c r="G250" s="25"/>
      <c r="H250" s="26"/>
    </row>
    <row r="251" spans="1:8" ht="12.75">
      <c r="A251" s="23"/>
      <c r="B251" s="23"/>
      <c r="D251" s="23"/>
      <c r="E251" s="28"/>
      <c r="F251" s="25"/>
      <c r="G251" s="25"/>
      <c r="H251" s="26"/>
    </row>
    <row r="252" spans="1:8" ht="12.75">
      <c r="A252" s="23"/>
      <c r="B252" s="23"/>
      <c r="D252" s="23"/>
      <c r="E252" s="28"/>
      <c r="F252" s="25"/>
      <c r="G252" s="25"/>
      <c r="H252" s="26"/>
    </row>
    <row r="253" spans="1:8" ht="12.75">
      <c r="A253" s="23"/>
      <c r="B253" s="23"/>
      <c r="D253" s="23"/>
      <c r="E253" s="28"/>
      <c r="F253" s="25"/>
      <c r="G253" s="25"/>
      <c r="H253" s="26"/>
    </row>
    <row r="254" spans="1:8" ht="12.75">
      <c r="A254" s="23"/>
      <c r="B254" s="23"/>
      <c r="D254" s="23"/>
      <c r="E254" s="28"/>
      <c r="F254" s="25"/>
      <c r="G254" s="25"/>
      <c r="H254" s="26"/>
    </row>
    <row r="255" spans="1:8" ht="12.75">
      <c r="A255" s="23"/>
      <c r="B255" s="23"/>
      <c r="D255" s="23"/>
      <c r="E255" s="28"/>
      <c r="F255" s="25"/>
      <c r="G255" s="25"/>
      <c r="H255" s="26"/>
    </row>
    <row r="256" spans="1:8" ht="12.75">
      <c r="A256" s="23"/>
      <c r="B256" s="23"/>
      <c r="D256" s="23"/>
      <c r="E256" s="28"/>
      <c r="F256" s="25"/>
      <c r="G256" s="25"/>
      <c r="H256" s="26"/>
    </row>
    <row r="257" spans="1:8" ht="12.75">
      <c r="A257" s="23"/>
      <c r="B257" s="23"/>
      <c r="D257" s="23"/>
      <c r="E257" s="28"/>
      <c r="F257" s="25"/>
      <c r="G257" s="25"/>
      <c r="H257" s="26"/>
    </row>
    <row r="258" spans="1:8" ht="12.75">
      <c r="A258" s="23"/>
      <c r="B258" s="23"/>
      <c r="D258" s="23"/>
      <c r="E258" s="28"/>
      <c r="F258" s="25"/>
      <c r="G258" s="25"/>
      <c r="H258" s="26"/>
    </row>
    <row r="259" spans="1:8" ht="12.75">
      <c r="A259" s="23"/>
      <c r="B259" s="23"/>
      <c r="D259" s="23"/>
      <c r="E259" s="28"/>
      <c r="F259" s="25"/>
      <c r="G259" s="25"/>
      <c r="H259" s="26"/>
    </row>
    <row r="260" spans="1:8" ht="12.75">
      <c r="A260" s="23"/>
      <c r="B260" s="23"/>
      <c r="D260" s="23"/>
      <c r="E260" s="28"/>
      <c r="F260" s="25"/>
      <c r="G260" s="25"/>
      <c r="H260" s="26"/>
    </row>
    <row r="261" spans="1:8" ht="12.75">
      <c r="A261" s="23"/>
      <c r="B261" s="23"/>
      <c r="D261" s="23"/>
      <c r="E261" s="28"/>
      <c r="F261" s="25"/>
      <c r="G261" s="25"/>
      <c r="H261" s="26"/>
    </row>
    <row r="262" spans="1:8" ht="12.75">
      <c r="A262" s="23"/>
      <c r="B262" s="23"/>
      <c r="D262" s="23"/>
      <c r="E262" s="28"/>
      <c r="F262" s="25"/>
      <c r="G262" s="25"/>
      <c r="H262" s="26"/>
    </row>
    <row r="263" spans="1:8" ht="12.75">
      <c r="A263" s="23"/>
      <c r="B263" s="23"/>
      <c r="D263" s="23"/>
      <c r="E263" s="28"/>
      <c r="F263" s="25"/>
      <c r="G263" s="25"/>
      <c r="H263" s="26"/>
    </row>
    <row r="264" spans="1:8" ht="12.75">
      <c r="A264" s="23"/>
      <c r="B264" s="23"/>
      <c r="D264" s="23"/>
      <c r="E264" s="28"/>
      <c r="F264" s="25"/>
      <c r="G264" s="25"/>
      <c r="H264" s="26"/>
    </row>
    <row r="265" spans="1:8" ht="12.75">
      <c r="A265" s="23"/>
      <c r="B265" s="23"/>
      <c r="D265" s="23"/>
      <c r="E265" s="28"/>
      <c r="F265" s="25"/>
      <c r="G265" s="25"/>
      <c r="H265" s="26"/>
    </row>
    <row r="266" spans="1:8" ht="12.75">
      <c r="A266" s="23"/>
      <c r="B266" s="23"/>
      <c r="D266" s="23"/>
      <c r="E266" s="28"/>
      <c r="F266" s="25"/>
      <c r="G266" s="25"/>
      <c r="H266" s="26"/>
    </row>
    <row r="267" spans="1:8" ht="12.75">
      <c r="A267" s="23"/>
      <c r="B267" s="23"/>
      <c r="D267" s="23"/>
      <c r="E267" s="28"/>
      <c r="F267" s="25"/>
      <c r="G267" s="25"/>
      <c r="H267" s="26"/>
    </row>
    <row r="268" spans="1:8" ht="12.75">
      <c r="A268" s="23"/>
      <c r="B268" s="23"/>
      <c r="D268" s="23"/>
      <c r="E268" s="28"/>
      <c r="F268" s="25"/>
      <c r="G268" s="25"/>
      <c r="H268" s="26"/>
    </row>
    <row r="269" spans="1:8" ht="12.75">
      <c r="A269" s="23"/>
      <c r="B269" s="23"/>
      <c r="D269" s="23"/>
      <c r="E269" s="28"/>
      <c r="F269" s="25"/>
      <c r="G269" s="25"/>
      <c r="H269" s="26"/>
    </row>
    <row r="270" spans="1:8" ht="12.75">
      <c r="A270" s="23"/>
      <c r="B270" s="23"/>
      <c r="D270" s="23"/>
      <c r="E270" s="28"/>
      <c r="F270" s="25"/>
      <c r="G270" s="25"/>
      <c r="H270" s="26"/>
    </row>
    <row r="271" spans="1:8" ht="12.75">
      <c r="A271" s="23"/>
      <c r="B271" s="23"/>
      <c r="D271" s="23"/>
      <c r="E271" s="28"/>
      <c r="F271" s="25"/>
      <c r="G271" s="25"/>
      <c r="H271" s="26"/>
    </row>
    <row r="272" spans="1:8" ht="12.75">
      <c r="A272" s="23"/>
      <c r="B272" s="23"/>
      <c r="D272" s="23"/>
      <c r="E272" s="28"/>
      <c r="F272" s="25"/>
      <c r="G272" s="25"/>
      <c r="H272" s="26"/>
    </row>
    <row r="273" spans="1:8" ht="12.75">
      <c r="A273" s="23"/>
      <c r="B273" s="23"/>
      <c r="D273" s="23"/>
      <c r="E273" s="28"/>
      <c r="F273" s="25"/>
      <c r="G273" s="25"/>
      <c r="H273" s="26"/>
    </row>
    <row r="274" spans="1:8" ht="12.75">
      <c r="A274" s="23"/>
      <c r="B274" s="23"/>
      <c r="D274" s="23"/>
      <c r="E274" s="28"/>
      <c r="F274" s="25"/>
      <c r="G274" s="25"/>
      <c r="H274" s="26"/>
    </row>
    <row r="275" spans="1:8" ht="12.75">
      <c r="A275" s="23"/>
      <c r="B275" s="23"/>
      <c r="D275" s="23"/>
      <c r="E275" s="28"/>
      <c r="F275" s="25"/>
      <c r="G275" s="25"/>
      <c r="H275" s="26"/>
    </row>
    <row r="276" spans="1:8" ht="12.75">
      <c r="A276" s="23"/>
      <c r="B276" s="23"/>
      <c r="D276" s="23"/>
      <c r="E276" s="28"/>
      <c r="F276" s="25"/>
      <c r="G276" s="25"/>
      <c r="H276" s="26"/>
    </row>
    <row r="277" spans="1:8" ht="12.75">
      <c r="A277" s="23"/>
      <c r="B277" s="23"/>
      <c r="D277" s="23"/>
      <c r="E277" s="28"/>
      <c r="F277" s="25"/>
      <c r="G277" s="25"/>
      <c r="H277" s="26"/>
    </row>
    <row r="278" spans="1:8" ht="12.75">
      <c r="A278" s="23"/>
      <c r="B278" s="23"/>
      <c r="D278" s="23"/>
      <c r="E278" s="28"/>
      <c r="F278" s="25"/>
      <c r="G278" s="25"/>
      <c r="H278" s="26"/>
    </row>
    <row r="279" spans="1:8" ht="12.75">
      <c r="A279" s="23"/>
      <c r="B279" s="23"/>
      <c r="D279" s="23"/>
      <c r="E279" s="28"/>
      <c r="F279" s="25"/>
      <c r="G279" s="25"/>
      <c r="H279" s="26"/>
    </row>
    <row r="280" spans="1:8" ht="12.75">
      <c r="A280" s="23"/>
      <c r="B280" s="23"/>
      <c r="D280" s="23"/>
      <c r="E280" s="28"/>
      <c r="F280" s="25"/>
      <c r="G280" s="25"/>
      <c r="H280" s="26"/>
    </row>
    <row r="281" spans="1:8" ht="12.75">
      <c r="A281" s="23"/>
      <c r="B281" s="23"/>
      <c r="D281" s="23"/>
      <c r="E281" s="28"/>
      <c r="F281" s="25"/>
      <c r="G281" s="25"/>
      <c r="H281" s="26"/>
    </row>
    <row r="282" spans="1:8" ht="12.75">
      <c r="A282" s="23"/>
      <c r="B282" s="23"/>
      <c r="D282" s="23"/>
      <c r="E282" s="28"/>
      <c r="F282" s="25"/>
      <c r="G282" s="25"/>
      <c r="H282" s="26"/>
    </row>
    <row r="283" spans="1:8" ht="12.75">
      <c r="A283" s="23"/>
      <c r="B283" s="23"/>
      <c r="D283" s="23"/>
      <c r="E283" s="28"/>
      <c r="F283" s="25"/>
      <c r="G283" s="25"/>
      <c r="H283" s="26"/>
    </row>
    <row r="284" spans="1:8" ht="12.75">
      <c r="A284" s="23"/>
      <c r="B284" s="23"/>
      <c r="D284" s="23"/>
      <c r="E284" s="28"/>
      <c r="F284" s="25"/>
      <c r="G284" s="25"/>
      <c r="H284" s="26"/>
    </row>
    <row r="285" spans="1:8" ht="12.75">
      <c r="A285" s="23"/>
      <c r="B285" s="23"/>
      <c r="D285" s="23"/>
      <c r="E285" s="28"/>
      <c r="F285" s="25"/>
      <c r="G285" s="25"/>
      <c r="H285" s="26"/>
    </row>
    <row r="286" spans="1:8" ht="12.75">
      <c r="A286" s="23"/>
      <c r="B286" s="23"/>
      <c r="D286" s="23"/>
      <c r="E286" s="28"/>
      <c r="F286" s="25"/>
      <c r="G286" s="25"/>
      <c r="H286" s="26"/>
    </row>
    <row r="287" spans="1:8" ht="12.75">
      <c r="A287" s="23"/>
      <c r="B287" s="23"/>
      <c r="D287" s="23"/>
      <c r="E287" s="28"/>
      <c r="F287" s="25"/>
      <c r="G287" s="25"/>
      <c r="H287" s="26"/>
    </row>
    <row r="288" spans="1:8" ht="12.75">
      <c r="A288" s="23"/>
      <c r="B288" s="23"/>
      <c r="D288" s="23"/>
      <c r="E288" s="28"/>
      <c r="F288" s="25"/>
      <c r="G288" s="25"/>
      <c r="H288" s="26"/>
    </row>
    <row r="289" spans="1:8" ht="12.75">
      <c r="A289" s="23"/>
      <c r="B289" s="23"/>
      <c r="D289" s="23"/>
      <c r="E289" s="28"/>
      <c r="F289" s="25"/>
      <c r="G289" s="25"/>
      <c r="H289" s="26"/>
    </row>
    <row r="290" spans="1:8" ht="12.75">
      <c r="A290" s="23"/>
      <c r="B290" s="23"/>
      <c r="D290" s="23"/>
      <c r="E290" s="28"/>
      <c r="F290" s="25"/>
      <c r="G290" s="25"/>
      <c r="H290" s="26"/>
    </row>
    <row r="291" spans="1:8" ht="12.75">
      <c r="A291" s="23"/>
      <c r="B291" s="23"/>
      <c r="D291" s="23"/>
      <c r="E291" s="28"/>
      <c r="F291" s="25"/>
      <c r="G291" s="25"/>
      <c r="H291" s="26"/>
    </row>
    <row r="292" spans="1:8" ht="12.75">
      <c r="A292" s="23"/>
      <c r="B292" s="23"/>
      <c r="D292" s="23"/>
      <c r="E292" s="28"/>
      <c r="F292" s="25"/>
      <c r="G292" s="25"/>
      <c r="H292" s="26"/>
    </row>
    <row r="293" spans="1:8" ht="12.75">
      <c r="A293" s="23"/>
      <c r="B293" s="23"/>
      <c r="D293" s="23"/>
      <c r="E293" s="28"/>
      <c r="F293" s="25"/>
      <c r="G293" s="25"/>
      <c r="H293" s="26"/>
    </row>
    <row r="294" spans="1:8" ht="12.75">
      <c r="A294" s="23"/>
      <c r="B294" s="23"/>
      <c r="D294" s="23"/>
      <c r="E294" s="28"/>
      <c r="F294" s="25"/>
      <c r="G294" s="25"/>
      <c r="H294" s="26"/>
    </row>
    <row r="295" spans="1:8" ht="12.75">
      <c r="A295" s="23"/>
      <c r="B295" s="23"/>
      <c r="D295" s="23"/>
      <c r="E295" s="28"/>
      <c r="F295" s="25"/>
      <c r="G295" s="25"/>
      <c r="H295" s="26"/>
    </row>
    <row r="296" spans="1:8" ht="12.75">
      <c r="A296" s="23"/>
      <c r="B296" s="23"/>
      <c r="D296" s="23"/>
      <c r="E296" s="28"/>
      <c r="F296" s="25"/>
      <c r="G296" s="25"/>
      <c r="H296" s="26"/>
    </row>
    <row r="297" spans="1:8" ht="12.75">
      <c r="A297" s="23"/>
      <c r="B297" s="23"/>
      <c r="D297" s="23"/>
      <c r="E297" s="28"/>
      <c r="F297" s="25"/>
      <c r="G297" s="25"/>
      <c r="H297" s="26"/>
    </row>
    <row r="298" spans="1:8" ht="12.75">
      <c r="A298" s="23"/>
      <c r="B298" s="23"/>
      <c r="D298" s="23"/>
      <c r="E298" s="28"/>
      <c r="F298" s="25"/>
      <c r="G298" s="25"/>
      <c r="H298" s="26"/>
    </row>
    <row r="299" spans="1:8" ht="12.75">
      <c r="A299" s="23"/>
      <c r="B299" s="23"/>
      <c r="D299" s="23"/>
      <c r="E299" s="28"/>
      <c r="F299" s="25"/>
      <c r="G299" s="25"/>
      <c r="H299" s="26"/>
    </row>
    <row r="300" spans="1:8" ht="12.75">
      <c r="A300" s="23"/>
      <c r="B300" s="23"/>
      <c r="D300" s="23"/>
      <c r="E300" s="28"/>
      <c r="F300" s="25"/>
      <c r="G300" s="25"/>
      <c r="H300" s="26"/>
    </row>
    <row r="301" spans="1:8" ht="12.75">
      <c r="A301" s="23"/>
      <c r="B301" s="23"/>
      <c r="D301" s="23"/>
      <c r="E301" s="28"/>
      <c r="F301" s="25"/>
      <c r="G301" s="25"/>
      <c r="H301" s="26"/>
    </row>
    <row r="302" spans="1:8" ht="12.75">
      <c r="A302" s="23"/>
      <c r="B302" s="23"/>
      <c r="D302" s="23"/>
      <c r="E302" s="28"/>
      <c r="F302" s="25"/>
      <c r="G302" s="25"/>
      <c r="H302" s="26"/>
    </row>
    <row r="303" spans="1:8" ht="12.75">
      <c r="A303" s="23"/>
      <c r="B303" s="23"/>
      <c r="D303" s="23"/>
      <c r="E303" s="28"/>
      <c r="F303" s="25"/>
      <c r="G303" s="25"/>
      <c r="H303" s="26"/>
    </row>
    <row r="304" spans="1:8" ht="12.75">
      <c r="A304" s="23"/>
      <c r="B304" s="23"/>
      <c r="D304" s="23"/>
      <c r="E304" s="28"/>
      <c r="F304" s="25"/>
      <c r="G304" s="25"/>
      <c r="H304" s="26"/>
    </row>
    <row r="305" spans="1:8" ht="12.75">
      <c r="A305" s="23"/>
      <c r="B305" s="23"/>
      <c r="D305" s="23"/>
      <c r="E305" s="28"/>
      <c r="F305" s="25"/>
      <c r="G305" s="25"/>
      <c r="H305" s="26"/>
    </row>
    <row r="306" spans="1:8" ht="12.75">
      <c r="A306" s="23"/>
      <c r="B306" s="23"/>
      <c r="D306" s="23"/>
      <c r="E306" s="28"/>
      <c r="F306" s="25"/>
      <c r="G306" s="25"/>
      <c r="H306" s="26"/>
    </row>
    <row r="307" spans="1:8" ht="12.75">
      <c r="A307" s="23"/>
      <c r="B307" s="23"/>
      <c r="D307" s="23"/>
      <c r="E307" s="28"/>
      <c r="F307" s="25"/>
      <c r="G307" s="25"/>
      <c r="H307" s="26"/>
    </row>
    <row r="308" spans="1:8" ht="12.75">
      <c r="A308" s="23"/>
      <c r="B308" s="23"/>
      <c r="D308" s="23"/>
      <c r="E308" s="28"/>
      <c r="F308" s="25"/>
      <c r="G308" s="25"/>
      <c r="H308" s="26"/>
    </row>
    <row r="309" spans="1:8" ht="12.75">
      <c r="A309" s="23"/>
      <c r="B309" s="23"/>
      <c r="D309" s="23"/>
      <c r="E309" s="28"/>
      <c r="F309" s="25"/>
      <c r="G309" s="25"/>
      <c r="H309" s="26"/>
    </row>
    <row r="310" spans="1:8" ht="12.75">
      <c r="A310" s="23"/>
      <c r="B310" s="23"/>
      <c r="D310" s="23"/>
      <c r="E310" s="28"/>
      <c r="F310" s="25"/>
      <c r="G310" s="25"/>
      <c r="H310" s="26"/>
    </row>
    <row r="311" spans="1:8" ht="12.75">
      <c r="A311" s="23"/>
      <c r="B311" s="23"/>
      <c r="D311" s="23"/>
      <c r="E311" s="28"/>
      <c r="F311" s="25"/>
      <c r="G311" s="25"/>
      <c r="H311" s="26"/>
    </row>
    <row r="312" spans="1:8" ht="12.75">
      <c r="A312" s="23"/>
      <c r="B312" s="23"/>
      <c r="D312" s="23"/>
      <c r="E312" s="28"/>
      <c r="F312" s="25"/>
      <c r="G312" s="25"/>
      <c r="H312" s="26"/>
    </row>
    <row r="313" spans="1:8" ht="12.75">
      <c r="A313" s="23"/>
      <c r="B313" s="23"/>
      <c r="D313" s="23"/>
      <c r="E313" s="28"/>
      <c r="F313" s="25"/>
      <c r="G313" s="25"/>
      <c r="H313" s="26"/>
    </row>
    <row r="314" spans="1:8" ht="12.75">
      <c r="A314" s="23"/>
      <c r="B314" s="23"/>
      <c r="D314" s="23"/>
      <c r="E314" s="28"/>
      <c r="F314" s="25"/>
      <c r="G314" s="25"/>
      <c r="H314" s="26"/>
    </row>
    <row r="315" spans="1:8" ht="12.75">
      <c r="A315" s="23"/>
      <c r="B315" s="23"/>
      <c r="D315" s="23"/>
      <c r="E315" s="28"/>
      <c r="F315" s="25"/>
      <c r="G315" s="25"/>
      <c r="H315" s="26"/>
    </row>
    <row r="316" spans="1:8" ht="12.75">
      <c r="A316" s="23"/>
      <c r="B316" s="23"/>
      <c r="D316" s="23"/>
      <c r="E316" s="28"/>
      <c r="F316" s="25"/>
      <c r="G316" s="25"/>
      <c r="H316" s="26"/>
    </row>
    <row r="317" spans="1:8" ht="12.75">
      <c r="A317" s="23"/>
      <c r="B317" s="23"/>
      <c r="D317" s="23"/>
      <c r="E317" s="28"/>
      <c r="F317" s="25"/>
      <c r="G317" s="25"/>
      <c r="H317" s="26"/>
    </row>
    <row r="318" spans="1:8" ht="12.75">
      <c r="A318" s="23"/>
      <c r="B318" s="23"/>
      <c r="D318" s="23"/>
      <c r="E318" s="28"/>
      <c r="F318" s="25"/>
      <c r="G318" s="25"/>
      <c r="H318" s="26"/>
    </row>
    <row r="319" spans="1:8" ht="12.75">
      <c r="A319" s="23"/>
      <c r="B319" s="23"/>
      <c r="D319" s="23"/>
      <c r="E319" s="28"/>
      <c r="F319" s="25"/>
      <c r="G319" s="25"/>
      <c r="H319" s="26"/>
    </row>
    <row r="320" spans="1:8" ht="12.75">
      <c r="A320" s="23"/>
      <c r="B320" s="23"/>
      <c r="D320" s="23"/>
      <c r="E320" s="28"/>
      <c r="F320" s="25"/>
      <c r="G320" s="25"/>
      <c r="H320" s="26"/>
    </row>
    <row r="321" spans="1:8" ht="12.75">
      <c r="A321" s="23"/>
      <c r="B321" s="23"/>
      <c r="D321" s="23"/>
      <c r="E321" s="28"/>
      <c r="F321" s="25"/>
      <c r="G321" s="25"/>
      <c r="H321" s="26"/>
    </row>
    <row r="322" spans="1:8" ht="12.75">
      <c r="A322" s="23"/>
      <c r="B322" s="23"/>
      <c r="D322" s="23"/>
      <c r="E322" s="28"/>
      <c r="F322" s="25"/>
      <c r="G322" s="25"/>
      <c r="H322" s="26"/>
    </row>
    <row r="323" spans="1:8" ht="12.75">
      <c r="A323" s="23"/>
      <c r="B323" s="23"/>
      <c r="D323" s="23"/>
      <c r="E323" s="28"/>
      <c r="F323" s="25"/>
      <c r="G323" s="25"/>
      <c r="H323" s="26"/>
    </row>
    <row r="324" spans="1:8" ht="12.75">
      <c r="A324" s="23"/>
      <c r="B324" s="23"/>
      <c r="D324" s="23"/>
      <c r="E324" s="28"/>
      <c r="F324" s="25"/>
      <c r="G324" s="25"/>
      <c r="H324" s="26"/>
    </row>
    <row r="325" spans="1:8" ht="12.75">
      <c r="A325" s="23"/>
      <c r="B325" s="23"/>
      <c r="D325" s="23"/>
      <c r="E325" s="28"/>
      <c r="F325" s="25"/>
      <c r="G325" s="25"/>
      <c r="H325" s="26"/>
    </row>
    <row r="326" spans="1:8" ht="12.75">
      <c r="A326" s="23"/>
      <c r="B326" s="23"/>
      <c r="D326" s="23"/>
      <c r="E326" s="28"/>
      <c r="F326" s="25"/>
      <c r="G326" s="25"/>
      <c r="H326" s="26"/>
    </row>
    <row r="327" spans="1:8" ht="12.75">
      <c r="A327" s="23"/>
      <c r="B327" s="23"/>
      <c r="D327" s="23"/>
      <c r="E327" s="28"/>
      <c r="F327" s="25"/>
      <c r="G327" s="25"/>
      <c r="H327" s="26"/>
    </row>
    <row r="328" spans="1:8" ht="12.75">
      <c r="A328" s="23"/>
      <c r="B328" s="23"/>
      <c r="D328" s="23"/>
      <c r="E328" s="28"/>
      <c r="F328" s="25"/>
      <c r="G328" s="25"/>
      <c r="H328" s="26"/>
    </row>
    <row r="329" spans="1:8" ht="12.75">
      <c r="A329" s="23"/>
      <c r="B329" s="23"/>
      <c r="D329" s="23"/>
      <c r="E329" s="28"/>
      <c r="F329" s="25"/>
      <c r="G329" s="25"/>
      <c r="H329" s="26"/>
    </row>
    <row r="330" spans="1:8" ht="12.75">
      <c r="A330" s="23"/>
      <c r="B330" s="23"/>
      <c r="D330" s="23"/>
      <c r="E330" s="28"/>
      <c r="F330" s="25"/>
      <c r="G330" s="25"/>
      <c r="H330" s="26"/>
    </row>
    <row r="331" spans="1:8" ht="12.75">
      <c r="A331" s="23"/>
      <c r="B331" s="23"/>
      <c r="D331" s="23"/>
      <c r="E331" s="28"/>
      <c r="F331" s="25"/>
      <c r="G331" s="25"/>
      <c r="H331" s="26"/>
    </row>
    <row r="332" spans="1:8" ht="12.75">
      <c r="A332" s="23"/>
      <c r="B332" s="23"/>
      <c r="D332" s="23"/>
      <c r="E332" s="28"/>
      <c r="F332" s="25"/>
      <c r="G332" s="25"/>
      <c r="H332" s="26"/>
    </row>
    <row r="333" spans="1:8" ht="12.75">
      <c r="A333" s="23"/>
      <c r="B333" s="23"/>
      <c r="D333" s="23"/>
      <c r="E333" s="28"/>
      <c r="F333" s="25"/>
      <c r="G333" s="25"/>
      <c r="H333" s="26"/>
    </row>
    <row r="334" spans="1:8" ht="12.75">
      <c r="A334" s="23"/>
      <c r="B334" s="23"/>
      <c r="D334" s="23"/>
      <c r="E334" s="28"/>
      <c r="F334" s="25"/>
      <c r="G334" s="25"/>
      <c r="H334" s="26"/>
    </row>
    <row r="335" spans="1:8" ht="12.75">
      <c r="A335" s="23"/>
      <c r="B335" s="23"/>
      <c r="D335" s="23"/>
      <c r="E335" s="28"/>
      <c r="F335" s="25"/>
      <c r="G335" s="25"/>
      <c r="H335" s="26"/>
    </row>
    <row r="336" spans="1:8" ht="12.75">
      <c r="A336" s="23"/>
      <c r="B336" s="23"/>
      <c r="D336" s="23"/>
      <c r="E336" s="28"/>
      <c r="F336" s="25"/>
      <c r="G336" s="25"/>
      <c r="H336" s="26"/>
    </row>
    <row r="337" spans="1:8" ht="12.75">
      <c r="A337" s="23"/>
      <c r="B337" s="23"/>
      <c r="D337" s="23"/>
      <c r="E337" s="28"/>
      <c r="F337" s="25"/>
      <c r="G337" s="25"/>
      <c r="H337" s="26"/>
    </row>
    <row r="338" spans="1:8" ht="12.75">
      <c r="A338" s="23"/>
      <c r="B338" s="23"/>
      <c r="D338" s="23"/>
      <c r="E338" s="28"/>
      <c r="F338" s="25"/>
      <c r="G338" s="25"/>
      <c r="H338" s="26"/>
    </row>
    <row r="339" spans="1:8" ht="12.75">
      <c r="A339" s="23"/>
      <c r="B339" s="23"/>
      <c r="D339" s="23"/>
      <c r="E339" s="28"/>
      <c r="F339" s="25"/>
      <c r="G339" s="25"/>
      <c r="H339" s="26"/>
    </row>
    <row r="340" spans="1:8" ht="12.75">
      <c r="A340" s="23"/>
      <c r="B340" s="23"/>
      <c r="D340" s="23"/>
      <c r="E340" s="28"/>
      <c r="F340" s="25"/>
      <c r="G340" s="25"/>
      <c r="H340" s="26"/>
    </row>
    <row r="341" spans="1:8" ht="12.75">
      <c r="A341" s="23"/>
      <c r="B341" s="23"/>
      <c r="D341" s="23"/>
      <c r="E341" s="28"/>
      <c r="F341" s="25"/>
      <c r="G341" s="25"/>
      <c r="H341" s="26"/>
    </row>
    <row r="342" spans="1:8" ht="12.75">
      <c r="A342" s="23"/>
      <c r="B342" s="23"/>
      <c r="D342" s="23"/>
      <c r="E342" s="28"/>
      <c r="F342" s="25"/>
      <c r="G342" s="25"/>
      <c r="H342" s="26"/>
    </row>
    <row r="343" spans="1:8" ht="12.75">
      <c r="A343" s="23"/>
      <c r="B343" s="23"/>
      <c r="D343" s="23"/>
      <c r="E343" s="28"/>
      <c r="F343" s="25"/>
      <c r="G343" s="25"/>
      <c r="H343" s="26"/>
    </row>
    <row r="344" spans="1:8" ht="12.75">
      <c r="A344" s="23"/>
      <c r="B344" s="23"/>
      <c r="D344" s="23"/>
      <c r="E344" s="28"/>
      <c r="F344" s="25"/>
      <c r="G344" s="25"/>
      <c r="H344" s="26"/>
    </row>
    <row r="345" spans="1:8" ht="12.75">
      <c r="A345" s="23"/>
      <c r="B345" s="23"/>
      <c r="D345" s="23"/>
      <c r="E345" s="28"/>
      <c r="F345" s="25"/>
      <c r="G345" s="25"/>
      <c r="H345" s="26"/>
    </row>
    <row r="346" spans="1:8" ht="12.75">
      <c r="A346" s="23"/>
      <c r="B346" s="23"/>
      <c r="D346" s="23"/>
      <c r="E346" s="28"/>
      <c r="F346" s="25"/>
      <c r="G346" s="25"/>
      <c r="H346" s="26"/>
    </row>
    <row r="347" spans="1:8" ht="12.75">
      <c r="A347" s="23"/>
      <c r="B347" s="23"/>
      <c r="D347" s="23"/>
      <c r="E347" s="28"/>
      <c r="F347" s="25"/>
      <c r="G347" s="25"/>
      <c r="H347" s="26"/>
    </row>
    <row r="348" spans="1:8" ht="12.75">
      <c r="A348" s="23"/>
      <c r="B348" s="23"/>
      <c r="D348" s="23"/>
      <c r="E348" s="28"/>
      <c r="F348" s="25"/>
      <c r="G348" s="25"/>
      <c r="H348" s="26"/>
    </row>
    <row r="349" spans="1:8" ht="12.75">
      <c r="A349" s="23"/>
      <c r="B349" s="23"/>
      <c r="D349" s="23"/>
      <c r="E349" s="28"/>
      <c r="F349" s="25"/>
      <c r="G349" s="25"/>
      <c r="H349" s="26"/>
    </row>
    <row r="350" spans="1:8" ht="12.75">
      <c r="A350" s="23"/>
      <c r="B350" s="23"/>
      <c r="D350" s="23"/>
      <c r="E350" s="28"/>
      <c r="F350" s="25"/>
      <c r="G350" s="25"/>
      <c r="H350" s="26"/>
    </row>
    <row r="351" spans="1:8" ht="12.75">
      <c r="A351" s="23"/>
      <c r="B351" s="23"/>
      <c r="D351" s="23"/>
      <c r="E351" s="28"/>
      <c r="F351" s="25"/>
      <c r="G351" s="25"/>
      <c r="H351" s="26"/>
    </row>
    <row r="352" spans="1:8" ht="12.75">
      <c r="A352" s="23"/>
      <c r="B352" s="23"/>
      <c r="D352" s="23"/>
      <c r="E352" s="28"/>
      <c r="F352" s="25"/>
      <c r="G352" s="25"/>
      <c r="H352" s="26"/>
    </row>
    <row r="353" spans="1:8" ht="12.75">
      <c r="A353" s="23"/>
      <c r="B353" s="23"/>
      <c r="D353" s="23"/>
      <c r="E353" s="28"/>
      <c r="F353" s="25"/>
      <c r="G353" s="25"/>
      <c r="H353" s="26"/>
    </row>
    <row r="354" spans="1:8" ht="12.75">
      <c r="A354" s="23"/>
      <c r="B354" s="23"/>
      <c r="D354" s="23"/>
      <c r="E354" s="28"/>
      <c r="F354" s="25"/>
      <c r="G354" s="25"/>
      <c r="H354" s="26"/>
    </row>
    <row r="355" spans="1:8" ht="12.75">
      <c r="A355" s="23"/>
      <c r="B355" s="23"/>
      <c r="D355" s="23"/>
      <c r="E355" s="28"/>
      <c r="F355" s="25"/>
      <c r="G355" s="25"/>
      <c r="H355" s="26"/>
    </row>
    <row r="356" spans="1:8" ht="12.75">
      <c r="A356" s="23"/>
      <c r="B356" s="23"/>
      <c r="D356" s="23"/>
      <c r="E356" s="28"/>
      <c r="F356" s="25"/>
      <c r="G356" s="25"/>
      <c r="H356" s="26"/>
    </row>
    <row r="357" spans="1:8" ht="12.75">
      <c r="A357" s="23"/>
      <c r="B357" s="23"/>
      <c r="D357" s="23"/>
      <c r="E357" s="28"/>
      <c r="F357" s="25"/>
      <c r="G357" s="25"/>
      <c r="H357" s="26"/>
    </row>
    <row r="358" spans="1:8" ht="12.75">
      <c r="A358" s="23"/>
      <c r="B358" s="23"/>
      <c r="D358" s="23"/>
      <c r="E358" s="28"/>
      <c r="F358" s="25"/>
      <c r="G358" s="25"/>
      <c r="H358" s="26"/>
    </row>
    <row r="359" spans="1:8" ht="12.75">
      <c r="A359" s="23"/>
      <c r="B359" s="23"/>
      <c r="D359" s="23"/>
      <c r="E359" s="28"/>
      <c r="F359" s="25"/>
      <c r="G359" s="25"/>
      <c r="H359" s="26"/>
    </row>
    <row r="360" spans="1:8" ht="12.75">
      <c r="A360" s="23"/>
      <c r="B360" s="23"/>
      <c r="D360" s="23"/>
      <c r="E360" s="28"/>
      <c r="F360" s="25"/>
      <c r="G360" s="25"/>
      <c r="H360" s="26"/>
    </row>
    <row r="361" spans="1:8" ht="12.75">
      <c r="A361" s="23"/>
      <c r="B361" s="23"/>
      <c r="D361" s="23"/>
      <c r="E361" s="28"/>
      <c r="F361" s="25"/>
      <c r="G361" s="25"/>
      <c r="H361" s="26"/>
    </row>
    <row r="362" spans="1:8" ht="12.75">
      <c r="A362" s="23"/>
      <c r="B362" s="23"/>
      <c r="D362" s="23"/>
      <c r="E362" s="28"/>
      <c r="F362" s="25"/>
      <c r="G362" s="25"/>
      <c r="H362" s="26"/>
    </row>
    <row r="363" spans="1:8" ht="12.75">
      <c r="A363" s="23"/>
      <c r="B363" s="23"/>
      <c r="D363" s="23"/>
      <c r="E363" s="28"/>
      <c r="F363" s="25"/>
      <c r="G363" s="25"/>
      <c r="H363" s="26"/>
    </row>
    <row r="364" spans="1:8" ht="12.75">
      <c r="A364" s="23"/>
      <c r="B364" s="23"/>
      <c r="D364" s="23"/>
      <c r="E364" s="28"/>
      <c r="F364" s="25"/>
      <c r="G364" s="25"/>
      <c r="H364" s="26"/>
    </row>
    <row r="365" spans="1:8" ht="12.75">
      <c r="A365" s="23"/>
      <c r="B365" s="23"/>
      <c r="D365" s="23"/>
      <c r="E365" s="28"/>
      <c r="F365" s="25"/>
      <c r="G365" s="25"/>
      <c r="H365" s="26"/>
    </row>
    <row r="366" spans="1:8" ht="12.75">
      <c r="A366" s="23"/>
      <c r="B366" s="23"/>
      <c r="D366" s="23"/>
      <c r="E366" s="28"/>
      <c r="F366" s="25"/>
      <c r="G366" s="25"/>
      <c r="H366" s="26"/>
    </row>
    <row r="367" spans="1:8" ht="12.75">
      <c r="A367" s="23"/>
      <c r="B367" s="23"/>
      <c r="D367" s="23"/>
      <c r="E367" s="28"/>
      <c r="F367" s="25"/>
      <c r="G367" s="25"/>
      <c r="H367" s="26"/>
    </row>
    <row r="368" spans="1:8" ht="12.75">
      <c r="A368" s="23"/>
      <c r="B368" s="23"/>
      <c r="D368" s="23"/>
      <c r="E368" s="28"/>
      <c r="F368" s="25"/>
      <c r="G368" s="25"/>
      <c r="H368" s="26"/>
    </row>
    <row r="369" spans="1:8" ht="12.75">
      <c r="A369" s="23"/>
      <c r="B369" s="23"/>
      <c r="D369" s="23"/>
      <c r="E369" s="28"/>
      <c r="F369" s="25"/>
      <c r="G369" s="25"/>
      <c r="H369" s="26"/>
    </row>
    <row r="370" spans="1:8" ht="12.75">
      <c r="A370" s="23"/>
      <c r="B370" s="23"/>
      <c r="D370" s="23"/>
      <c r="E370" s="28"/>
      <c r="F370" s="25"/>
      <c r="G370" s="25"/>
      <c r="H370" s="26"/>
    </row>
    <row r="371" spans="1:8" ht="12.75">
      <c r="A371" s="23"/>
      <c r="B371" s="23"/>
      <c r="D371" s="23"/>
      <c r="E371" s="28"/>
      <c r="F371" s="25"/>
      <c r="G371" s="25"/>
      <c r="H371" s="26"/>
    </row>
    <row r="372" spans="1:8" ht="12.75">
      <c r="A372" s="23"/>
      <c r="B372" s="23"/>
      <c r="D372" s="23"/>
      <c r="E372" s="28"/>
      <c r="F372" s="25"/>
      <c r="G372" s="25"/>
      <c r="H372" s="26"/>
    </row>
    <row r="373" spans="1:8" ht="12.75">
      <c r="A373" s="23"/>
      <c r="B373" s="23"/>
      <c r="D373" s="23"/>
      <c r="E373" s="28"/>
      <c r="F373" s="25"/>
      <c r="G373" s="25"/>
      <c r="H373" s="26"/>
    </row>
    <row r="374" spans="1:8" ht="12.75">
      <c r="A374" s="23"/>
      <c r="B374" s="23"/>
      <c r="D374" s="23"/>
      <c r="E374" s="28"/>
      <c r="F374" s="25"/>
      <c r="G374" s="25"/>
      <c r="H374" s="26"/>
    </row>
    <row r="375" spans="1:8" ht="12.75">
      <c r="A375" s="23"/>
      <c r="B375" s="23"/>
      <c r="D375" s="23"/>
      <c r="E375" s="28"/>
      <c r="F375" s="25"/>
      <c r="G375" s="25"/>
      <c r="H375" s="26"/>
    </row>
    <row r="376" spans="1:8" ht="12.75">
      <c r="A376" s="23"/>
      <c r="B376" s="23"/>
      <c r="D376" s="23"/>
      <c r="E376" s="28"/>
      <c r="F376" s="25"/>
      <c r="G376" s="25"/>
      <c r="H376" s="26"/>
    </row>
    <row r="377" spans="1:8" ht="12.75">
      <c r="A377" s="23"/>
      <c r="B377" s="23"/>
      <c r="D377" s="23"/>
      <c r="E377" s="28"/>
      <c r="F377" s="25"/>
      <c r="G377" s="25"/>
      <c r="H377" s="26"/>
    </row>
    <row r="378" spans="1:8" ht="12.75">
      <c r="A378" s="23"/>
      <c r="B378" s="23"/>
      <c r="D378" s="23"/>
      <c r="E378" s="28"/>
      <c r="F378" s="25"/>
      <c r="G378" s="25"/>
      <c r="H378" s="26"/>
    </row>
    <row r="379" spans="1:8" ht="12.75">
      <c r="A379" s="23"/>
      <c r="B379" s="23"/>
      <c r="D379" s="23"/>
      <c r="E379" s="28"/>
      <c r="F379" s="25"/>
      <c r="G379" s="25"/>
      <c r="H379" s="26"/>
    </row>
    <row r="380" spans="1:8" ht="12.75">
      <c r="A380" s="23"/>
      <c r="B380" s="23"/>
      <c r="D380" s="23"/>
      <c r="E380" s="28"/>
      <c r="F380" s="25"/>
      <c r="G380" s="25"/>
      <c r="H380" s="26"/>
    </row>
    <row r="381" spans="1:8" ht="12.75">
      <c r="A381" s="23"/>
      <c r="B381" s="23"/>
      <c r="D381" s="23"/>
      <c r="E381" s="28"/>
      <c r="F381" s="25"/>
      <c r="G381" s="25"/>
      <c r="H381" s="26"/>
    </row>
    <row r="382" spans="1:8" ht="12.75">
      <c r="A382" s="23"/>
      <c r="B382" s="23"/>
      <c r="D382" s="23"/>
      <c r="E382" s="28"/>
      <c r="F382" s="25"/>
      <c r="G382" s="25"/>
      <c r="H382" s="26"/>
    </row>
    <row r="383" spans="1:8" ht="12.75">
      <c r="A383" s="23"/>
      <c r="B383" s="23"/>
      <c r="D383" s="23"/>
      <c r="E383" s="28"/>
      <c r="F383" s="25"/>
      <c r="G383" s="25"/>
      <c r="H383" s="26"/>
    </row>
    <row r="384" spans="1:8" ht="12.75">
      <c r="A384" s="23"/>
      <c r="B384" s="23"/>
      <c r="D384" s="23"/>
      <c r="E384" s="28"/>
      <c r="F384" s="25"/>
      <c r="G384" s="25"/>
      <c r="H384" s="26"/>
    </row>
    <row r="385" spans="1:8" ht="12.75">
      <c r="A385" s="23"/>
      <c r="B385" s="23"/>
      <c r="D385" s="23"/>
      <c r="E385" s="28"/>
      <c r="F385" s="25"/>
      <c r="G385" s="25"/>
      <c r="H385" s="26"/>
    </row>
    <row r="386" spans="1:8" ht="12.75">
      <c r="A386" s="23"/>
      <c r="B386" s="23"/>
      <c r="D386" s="23"/>
      <c r="E386" s="28"/>
      <c r="F386" s="25"/>
      <c r="G386" s="25"/>
      <c r="H386" s="26"/>
    </row>
    <row r="387" spans="1:8" ht="12.75">
      <c r="A387" s="23"/>
      <c r="B387" s="23"/>
      <c r="D387" s="23"/>
      <c r="E387" s="28"/>
      <c r="F387" s="25"/>
      <c r="G387" s="25"/>
      <c r="H387" s="26"/>
    </row>
    <row r="388" spans="1:8" ht="12.75">
      <c r="A388" s="23"/>
      <c r="B388" s="23"/>
      <c r="D388" s="23"/>
      <c r="E388" s="28"/>
      <c r="F388" s="25"/>
      <c r="G388" s="25"/>
      <c r="H388" s="26"/>
    </row>
    <row r="389" spans="1:8" ht="12.75">
      <c r="A389" s="23"/>
      <c r="B389" s="23"/>
      <c r="D389" s="23"/>
      <c r="E389" s="28"/>
      <c r="F389" s="25"/>
      <c r="G389" s="25"/>
      <c r="H389" s="26"/>
    </row>
    <row r="390" spans="1:8" ht="12.75">
      <c r="A390" s="23"/>
      <c r="B390" s="23"/>
      <c r="D390" s="23"/>
      <c r="E390" s="28"/>
      <c r="F390" s="25"/>
      <c r="G390" s="25"/>
      <c r="H390" s="26"/>
    </row>
    <row r="391" spans="1:8" ht="12.75">
      <c r="A391" s="23"/>
      <c r="B391" s="23"/>
      <c r="D391" s="23"/>
      <c r="E391" s="28"/>
      <c r="F391" s="25"/>
      <c r="G391" s="25"/>
      <c r="H391" s="26"/>
    </row>
    <row r="392" spans="1:8" ht="12.75">
      <c r="A392" s="23"/>
      <c r="B392" s="23"/>
      <c r="D392" s="23"/>
      <c r="E392" s="28"/>
      <c r="F392" s="25"/>
      <c r="G392" s="25"/>
      <c r="H392" s="26"/>
    </row>
    <row r="393" spans="1:8" ht="12.75">
      <c r="A393" s="23"/>
      <c r="B393" s="23"/>
      <c r="D393" s="23"/>
      <c r="E393" s="28"/>
      <c r="F393" s="25"/>
      <c r="G393" s="25"/>
      <c r="H393" s="26"/>
    </row>
    <row r="394" spans="1:8" ht="12.75">
      <c r="A394" s="23"/>
      <c r="B394" s="23"/>
      <c r="D394" s="23"/>
      <c r="E394" s="28"/>
      <c r="F394" s="25"/>
      <c r="G394" s="25"/>
      <c r="H394" s="26"/>
    </row>
    <row r="395" spans="1:8" ht="12.75">
      <c r="A395" s="23"/>
      <c r="B395" s="23"/>
      <c r="D395" s="23"/>
      <c r="E395" s="28"/>
      <c r="F395" s="25"/>
      <c r="G395" s="25"/>
      <c r="H395" s="26"/>
    </row>
    <row r="396" spans="1:8" ht="12.75">
      <c r="A396" s="23"/>
      <c r="B396" s="23"/>
      <c r="D396" s="23"/>
      <c r="E396" s="28"/>
      <c r="F396" s="25"/>
      <c r="G396" s="25"/>
      <c r="H396" s="26"/>
    </row>
    <row r="397" spans="1:8" ht="12.75">
      <c r="A397" s="23"/>
      <c r="B397" s="23"/>
      <c r="D397" s="23"/>
      <c r="E397" s="28"/>
      <c r="F397" s="25"/>
      <c r="G397" s="25"/>
      <c r="H397" s="26"/>
    </row>
    <row r="398" spans="1:8" ht="12.75">
      <c r="A398" s="23"/>
      <c r="B398" s="23"/>
      <c r="D398" s="23"/>
      <c r="E398" s="28"/>
      <c r="F398" s="25"/>
      <c r="G398" s="25"/>
      <c r="H398" s="26"/>
    </row>
    <row r="399" spans="1:8" ht="12.75">
      <c r="A399" s="23"/>
      <c r="B399" s="23"/>
      <c r="D399" s="23"/>
      <c r="E399" s="28"/>
      <c r="F399" s="25"/>
      <c r="G399" s="25"/>
      <c r="H399" s="26"/>
    </row>
    <row r="400" spans="1:8" ht="12.75">
      <c r="A400" s="23"/>
      <c r="B400" s="23"/>
      <c r="D400" s="23"/>
      <c r="E400" s="28"/>
      <c r="F400" s="25"/>
      <c r="G400" s="25"/>
      <c r="H400" s="26"/>
    </row>
    <row r="401" spans="1:8" ht="12.75">
      <c r="A401" s="23"/>
      <c r="B401" s="23"/>
      <c r="D401" s="23"/>
      <c r="E401" s="28"/>
      <c r="F401" s="25"/>
      <c r="G401" s="25"/>
      <c r="H401" s="26"/>
    </row>
    <row r="402" spans="1:8" ht="12.75">
      <c r="A402" s="23"/>
      <c r="B402" s="23"/>
      <c r="D402" s="23"/>
      <c r="E402" s="28"/>
      <c r="F402" s="25"/>
      <c r="G402" s="25"/>
      <c r="H402" s="26"/>
    </row>
    <row r="403" spans="1:8" ht="12.75">
      <c r="A403" s="23"/>
      <c r="B403" s="23"/>
      <c r="D403" s="23"/>
      <c r="E403" s="28"/>
      <c r="F403" s="25"/>
      <c r="G403" s="25"/>
      <c r="H403" s="26"/>
    </row>
    <row r="404" spans="1:8" ht="12.75">
      <c r="A404" s="23"/>
      <c r="B404" s="23"/>
      <c r="D404" s="23"/>
      <c r="E404" s="28"/>
      <c r="F404" s="25"/>
      <c r="G404" s="25"/>
      <c r="H404" s="26"/>
    </row>
    <row r="405" spans="1:8" ht="12.75">
      <c r="A405" s="23"/>
      <c r="B405" s="23"/>
      <c r="D405" s="23"/>
      <c r="E405" s="28"/>
      <c r="F405" s="25"/>
      <c r="G405" s="25"/>
      <c r="H405" s="26"/>
    </row>
    <row r="406" spans="1:8" ht="12.75">
      <c r="A406" s="23"/>
      <c r="B406" s="23"/>
      <c r="D406" s="23"/>
      <c r="E406" s="28"/>
      <c r="F406" s="25"/>
      <c r="G406" s="25"/>
      <c r="H406" s="26"/>
    </row>
    <row r="407" spans="1:8" ht="12.75">
      <c r="A407" s="23"/>
      <c r="B407" s="23"/>
      <c r="D407" s="23"/>
      <c r="E407" s="28"/>
      <c r="F407" s="25"/>
      <c r="G407" s="25"/>
      <c r="H407" s="26"/>
    </row>
    <row r="408" spans="1:8" ht="12.75">
      <c r="A408" s="23"/>
      <c r="B408" s="23"/>
      <c r="D408" s="23"/>
      <c r="E408" s="28"/>
      <c r="F408" s="25"/>
      <c r="G408" s="25"/>
      <c r="H408" s="26"/>
    </row>
    <row r="409" spans="1:8" ht="12.75">
      <c r="A409" s="23"/>
      <c r="B409" s="23"/>
      <c r="D409" s="23"/>
      <c r="E409" s="28"/>
      <c r="F409" s="25"/>
      <c r="G409" s="25"/>
      <c r="H409" s="26"/>
    </row>
    <row r="410" spans="1:8" ht="12.75">
      <c r="A410" s="23"/>
      <c r="B410" s="23"/>
      <c r="D410" s="23"/>
      <c r="E410" s="28"/>
      <c r="F410" s="25"/>
      <c r="G410" s="25"/>
      <c r="H410" s="26"/>
    </row>
    <row r="411" spans="1:8" ht="12.75">
      <c r="A411" s="23"/>
      <c r="B411" s="23"/>
      <c r="D411" s="23"/>
      <c r="E411" s="28"/>
      <c r="F411" s="25"/>
      <c r="G411" s="25"/>
      <c r="H411" s="26"/>
    </row>
    <row r="412" spans="1:8" ht="12.75">
      <c r="A412" s="23"/>
      <c r="B412" s="23"/>
      <c r="D412" s="23"/>
      <c r="E412" s="28"/>
      <c r="F412" s="25"/>
      <c r="G412" s="25"/>
      <c r="H412" s="26"/>
    </row>
    <row r="413" spans="1:8" ht="12.75">
      <c r="A413" s="23"/>
      <c r="B413" s="23"/>
      <c r="D413" s="23"/>
      <c r="E413" s="28"/>
      <c r="F413" s="25"/>
      <c r="G413" s="25"/>
      <c r="H413" s="26"/>
    </row>
    <row r="414" spans="1:8" ht="12.75">
      <c r="A414" s="23"/>
      <c r="B414" s="23"/>
      <c r="D414" s="23"/>
      <c r="E414" s="28"/>
      <c r="F414" s="25"/>
      <c r="G414" s="25"/>
      <c r="H414" s="26"/>
    </row>
    <row r="415" spans="1:8" ht="12.75">
      <c r="A415" s="23"/>
      <c r="B415" s="23"/>
      <c r="D415" s="23"/>
      <c r="E415" s="28"/>
      <c r="F415" s="25"/>
      <c r="G415" s="25"/>
      <c r="H415" s="26"/>
    </row>
    <row r="416" spans="1:8" ht="12.75">
      <c r="A416" s="23"/>
      <c r="B416" s="23"/>
      <c r="D416" s="23"/>
      <c r="E416" s="28"/>
      <c r="F416" s="25"/>
      <c r="G416" s="25"/>
      <c r="H416" s="26"/>
    </row>
    <row r="417" spans="1:8" ht="12.75">
      <c r="A417" s="23"/>
      <c r="B417" s="23"/>
      <c r="D417" s="23"/>
      <c r="E417" s="28"/>
      <c r="F417" s="25"/>
      <c r="G417" s="25"/>
      <c r="H417" s="26"/>
    </row>
    <row r="418" spans="1:8" ht="12.75">
      <c r="A418" s="23"/>
      <c r="B418" s="23"/>
      <c r="D418" s="23"/>
      <c r="E418" s="28"/>
      <c r="F418" s="25"/>
      <c r="G418" s="25"/>
      <c r="H418" s="26"/>
    </row>
    <row r="419" spans="1:8" ht="12.75">
      <c r="A419" s="23"/>
      <c r="B419" s="23"/>
      <c r="D419" s="23"/>
      <c r="E419" s="28"/>
      <c r="F419" s="25"/>
      <c r="G419" s="25"/>
      <c r="H419" s="26"/>
    </row>
    <row r="420" spans="1:8" ht="12.75">
      <c r="A420" s="23"/>
      <c r="B420" s="23"/>
      <c r="D420" s="23"/>
      <c r="E420" s="28"/>
      <c r="F420" s="25"/>
      <c r="G420" s="25"/>
      <c r="H420" s="26"/>
    </row>
    <row r="421" spans="1:8" ht="12.75">
      <c r="A421" s="23"/>
      <c r="B421" s="23"/>
      <c r="D421" s="23"/>
      <c r="E421" s="28"/>
      <c r="F421" s="25"/>
      <c r="G421" s="25"/>
      <c r="H421" s="26"/>
    </row>
    <row r="422" spans="1:8" ht="12.75">
      <c r="A422" s="23"/>
      <c r="B422" s="23"/>
      <c r="D422" s="23"/>
      <c r="E422" s="28"/>
      <c r="F422" s="25"/>
      <c r="G422" s="25"/>
      <c r="H422" s="26"/>
    </row>
    <row r="423" spans="1:8" ht="12.75">
      <c r="A423" s="23"/>
      <c r="B423" s="23"/>
      <c r="D423" s="23"/>
      <c r="E423" s="28"/>
      <c r="F423" s="25"/>
      <c r="G423" s="25"/>
      <c r="H423" s="26"/>
    </row>
    <row r="424" spans="1:8" ht="12.75">
      <c r="A424" s="23"/>
      <c r="B424" s="23"/>
      <c r="D424" s="23"/>
      <c r="E424" s="28"/>
      <c r="F424" s="25"/>
      <c r="G424" s="25"/>
      <c r="H424" s="26"/>
    </row>
    <row r="425" spans="1:8" ht="12.75">
      <c r="A425" s="23"/>
      <c r="B425" s="23"/>
      <c r="D425" s="23"/>
      <c r="E425" s="28"/>
      <c r="F425" s="25"/>
      <c r="G425" s="25"/>
      <c r="H425" s="26"/>
    </row>
    <row r="426" spans="1:8" ht="12.75">
      <c r="A426" s="23"/>
      <c r="B426" s="23"/>
      <c r="D426" s="23"/>
      <c r="E426" s="28"/>
      <c r="F426" s="25"/>
      <c r="G426" s="25"/>
      <c r="H426" s="26"/>
    </row>
    <row r="427" spans="1:8" ht="12.75">
      <c r="A427" s="23"/>
      <c r="B427" s="23"/>
      <c r="D427" s="23"/>
      <c r="E427" s="28"/>
      <c r="F427" s="25"/>
      <c r="G427" s="25"/>
      <c r="H427" s="26"/>
    </row>
    <row r="428" spans="1:8" ht="12.75">
      <c r="A428" s="23"/>
      <c r="B428" s="23"/>
      <c r="D428" s="23"/>
      <c r="E428" s="28"/>
      <c r="F428" s="25"/>
      <c r="G428" s="25"/>
      <c r="H428" s="26"/>
    </row>
    <row r="429" spans="1:8" ht="12.75">
      <c r="A429" s="23"/>
      <c r="B429" s="23"/>
      <c r="D429" s="23"/>
      <c r="E429" s="28"/>
      <c r="F429" s="25"/>
      <c r="G429" s="25"/>
      <c r="H429" s="26"/>
    </row>
    <row r="430" spans="1:8" ht="12.75">
      <c r="A430" s="23"/>
      <c r="B430" s="23"/>
      <c r="D430" s="23"/>
      <c r="E430" s="28"/>
      <c r="F430" s="25"/>
      <c r="G430" s="25"/>
      <c r="H430" s="26"/>
    </row>
    <row r="431" spans="1:8" ht="12.75">
      <c r="A431" s="23"/>
      <c r="B431" s="23"/>
      <c r="D431" s="23"/>
      <c r="E431" s="28"/>
      <c r="F431" s="25"/>
      <c r="G431" s="25"/>
      <c r="H431" s="26"/>
    </row>
    <row r="432" spans="1:8" ht="12.75">
      <c r="A432" s="23"/>
      <c r="B432" s="23"/>
      <c r="D432" s="23"/>
      <c r="E432" s="28"/>
      <c r="F432" s="25"/>
      <c r="G432" s="25"/>
      <c r="H432" s="26"/>
    </row>
    <row r="433" spans="1:8" ht="12.75">
      <c r="A433" s="23"/>
      <c r="B433" s="23"/>
      <c r="D433" s="23"/>
      <c r="E433" s="28"/>
      <c r="F433" s="25"/>
      <c r="G433" s="25"/>
      <c r="H433" s="26"/>
    </row>
    <row r="434" spans="1:8" ht="12.75">
      <c r="A434" s="23"/>
      <c r="B434" s="23"/>
      <c r="D434" s="23"/>
      <c r="E434" s="28"/>
      <c r="F434" s="25"/>
      <c r="G434" s="25"/>
      <c r="H434" s="26"/>
    </row>
    <row r="435" spans="1:8" ht="12.75">
      <c r="A435" s="23"/>
      <c r="B435" s="23"/>
      <c r="D435" s="23"/>
      <c r="E435" s="28"/>
      <c r="F435" s="25"/>
      <c r="G435" s="25"/>
      <c r="H435" s="26"/>
    </row>
    <row r="436" spans="1:8" ht="12.75">
      <c r="A436" s="23"/>
      <c r="B436" s="23"/>
      <c r="D436" s="23"/>
      <c r="E436" s="28"/>
      <c r="F436" s="25"/>
      <c r="G436" s="25"/>
      <c r="H436" s="26"/>
    </row>
    <row r="437" spans="1:8" ht="12.75">
      <c r="A437" s="23"/>
      <c r="B437" s="23"/>
      <c r="D437" s="23"/>
      <c r="E437" s="28"/>
      <c r="F437" s="25"/>
      <c r="G437" s="25"/>
      <c r="H437" s="26"/>
    </row>
    <row r="438" spans="1:8" ht="12.75">
      <c r="A438" s="23"/>
      <c r="B438" s="23"/>
      <c r="D438" s="23"/>
      <c r="E438" s="28"/>
      <c r="F438" s="25"/>
      <c r="G438" s="25"/>
      <c r="H438" s="26"/>
    </row>
    <row r="439" spans="1:8" ht="12.75">
      <c r="A439" s="23"/>
      <c r="B439" s="23"/>
      <c r="D439" s="23"/>
      <c r="E439" s="28"/>
      <c r="F439" s="25"/>
      <c r="G439" s="25"/>
      <c r="H439" s="26"/>
    </row>
    <row r="440" spans="1:8" ht="12.75">
      <c r="A440" s="23"/>
      <c r="B440" s="23"/>
      <c r="D440" s="23"/>
      <c r="E440" s="28"/>
      <c r="F440" s="25"/>
      <c r="G440" s="25"/>
      <c r="H440" s="26"/>
    </row>
    <row r="441" spans="1:8" ht="12.75">
      <c r="A441" s="23"/>
      <c r="B441" s="23"/>
      <c r="D441" s="23"/>
      <c r="E441" s="28"/>
      <c r="F441" s="25"/>
      <c r="G441" s="25"/>
      <c r="H441" s="26"/>
    </row>
    <row r="442" spans="1:8" ht="12.75">
      <c r="A442" s="23"/>
      <c r="B442" s="23"/>
      <c r="D442" s="23"/>
      <c r="E442" s="28"/>
      <c r="F442" s="25"/>
      <c r="G442" s="25"/>
      <c r="H442" s="26"/>
    </row>
    <row r="443" spans="1:8" ht="12.75">
      <c r="A443" s="23"/>
      <c r="B443" s="23"/>
      <c r="D443" s="23"/>
      <c r="E443" s="28"/>
      <c r="F443" s="25"/>
      <c r="G443" s="25"/>
      <c r="H443" s="26"/>
    </row>
    <row r="444" spans="1:8" ht="12.75">
      <c r="A444" s="23"/>
      <c r="B444" s="23"/>
      <c r="D444" s="23"/>
      <c r="E444" s="28"/>
      <c r="F444" s="25"/>
      <c r="G444" s="25"/>
      <c r="H444" s="26"/>
    </row>
    <row r="445" spans="1:8" ht="12.75">
      <c r="A445" s="23"/>
      <c r="B445" s="23"/>
      <c r="D445" s="23"/>
      <c r="E445" s="28"/>
      <c r="F445" s="25"/>
      <c r="G445" s="25"/>
      <c r="H445" s="26"/>
    </row>
    <row r="446" spans="1:8" ht="12.75">
      <c r="A446" s="23"/>
      <c r="B446" s="23"/>
      <c r="D446" s="23"/>
      <c r="E446" s="28"/>
      <c r="F446" s="25"/>
      <c r="G446" s="25"/>
      <c r="H446" s="26"/>
    </row>
    <row r="447" spans="1:8" ht="12.75">
      <c r="A447" s="23"/>
      <c r="B447" s="23"/>
      <c r="D447" s="23"/>
      <c r="E447" s="28"/>
      <c r="F447" s="25"/>
      <c r="G447" s="25"/>
      <c r="H447" s="26"/>
    </row>
    <row r="448" spans="1:8" ht="12.75">
      <c r="A448" s="23"/>
      <c r="B448" s="23"/>
      <c r="D448" s="23"/>
      <c r="E448" s="28"/>
      <c r="F448" s="25"/>
      <c r="G448" s="25"/>
      <c r="H448" s="26"/>
    </row>
    <row r="449" spans="1:8" ht="12.75">
      <c r="A449" s="23"/>
      <c r="B449" s="23"/>
      <c r="D449" s="23"/>
      <c r="E449" s="28"/>
      <c r="F449" s="25"/>
      <c r="G449" s="25"/>
      <c r="H449" s="26"/>
    </row>
    <row r="450" spans="1:8" ht="12.75">
      <c r="A450" s="23"/>
      <c r="B450" s="23"/>
      <c r="D450" s="23"/>
      <c r="E450" s="28"/>
      <c r="F450" s="25"/>
      <c r="G450" s="25"/>
      <c r="H450" s="26"/>
    </row>
    <row r="451" spans="1:8" ht="12.75">
      <c r="A451" s="23"/>
      <c r="B451" s="23"/>
      <c r="D451" s="23"/>
      <c r="E451" s="28"/>
      <c r="F451" s="25"/>
      <c r="G451" s="25"/>
      <c r="H451" s="26"/>
    </row>
    <row r="452" spans="1:8" ht="12.75">
      <c r="A452" s="23"/>
      <c r="B452" s="23"/>
      <c r="D452" s="23"/>
      <c r="E452" s="28"/>
      <c r="F452" s="25"/>
      <c r="G452" s="25"/>
      <c r="H452" s="26"/>
    </row>
    <row r="453" spans="1:8" ht="12.75">
      <c r="A453" s="23"/>
      <c r="B453" s="23"/>
      <c r="D453" s="23"/>
      <c r="E453" s="28"/>
      <c r="F453" s="25"/>
      <c r="G453" s="25"/>
      <c r="H453" s="26"/>
    </row>
    <row r="454" spans="1:8" ht="12.75">
      <c r="A454" s="23"/>
      <c r="B454" s="23"/>
      <c r="D454" s="23"/>
      <c r="E454" s="28"/>
      <c r="F454" s="25"/>
      <c r="G454" s="25"/>
      <c r="H454" s="26"/>
    </row>
    <row r="455" spans="1:8" ht="12.75">
      <c r="A455" s="23"/>
      <c r="B455" s="23"/>
      <c r="D455" s="23"/>
      <c r="E455" s="28"/>
      <c r="F455" s="25"/>
      <c r="G455" s="25"/>
      <c r="H455" s="26"/>
    </row>
    <row r="456" spans="1:8" ht="12.75">
      <c r="A456" s="23"/>
      <c r="B456" s="23"/>
      <c r="D456" s="23"/>
      <c r="E456" s="28"/>
      <c r="F456" s="25"/>
      <c r="G456" s="25"/>
      <c r="H456" s="26"/>
    </row>
    <row r="457" spans="1:8" ht="12.75">
      <c r="A457" s="23"/>
      <c r="B457" s="23"/>
      <c r="D457" s="23"/>
      <c r="E457" s="28"/>
      <c r="F457" s="25"/>
      <c r="G457" s="25"/>
      <c r="H457" s="26"/>
    </row>
    <row r="458" spans="1:8" ht="12.75">
      <c r="A458" s="23"/>
      <c r="B458" s="23"/>
      <c r="D458" s="23"/>
      <c r="E458" s="28"/>
      <c r="F458" s="25"/>
      <c r="G458" s="25"/>
      <c r="H458" s="26"/>
    </row>
    <row r="459" spans="1:8" ht="12.75">
      <c r="A459" s="23"/>
      <c r="B459" s="23"/>
      <c r="D459" s="23"/>
      <c r="E459" s="28"/>
      <c r="F459" s="25"/>
      <c r="G459" s="25"/>
      <c r="H459" s="26"/>
    </row>
    <row r="460" spans="1:8" ht="12.75">
      <c r="A460" s="23"/>
      <c r="B460" s="23"/>
      <c r="D460" s="23"/>
      <c r="E460" s="28"/>
      <c r="F460" s="25"/>
      <c r="G460" s="25"/>
      <c r="H460" s="26"/>
    </row>
    <row r="461" spans="1:8" ht="12.75">
      <c r="A461" s="23"/>
      <c r="B461" s="23"/>
      <c r="D461" s="23"/>
      <c r="E461" s="28"/>
      <c r="F461" s="25"/>
      <c r="G461" s="25"/>
      <c r="H461" s="26"/>
    </row>
    <row r="462" spans="1:8" ht="12.75">
      <c r="A462" s="23"/>
      <c r="B462" s="23"/>
      <c r="D462" s="23"/>
      <c r="E462" s="28"/>
      <c r="F462" s="25"/>
      <c r="G462" s="25"/>
      <c r="H462" s="26"/>
    </row>
    <row r="463" spans="1:8" ht="12.75">
      <c r="A463" s="23"/>
      <c r="B463" s="23"/>
      <c r="D463" s="23"/>
      <c r="E463" s="28"/>
      <c r="F463" s="25"/>
      <c r="G463" s="25"/>
      <c r="H463" s="26"/>
    </row>
    <row r="464" spans="1:8" ht="12.75">
      <c r="A464" s="23"/>
      <c r="B464" s="23"/>
      <c r="D464" s="23"/>
      <c r="E464" s="28"/>
      <c r="F464" s="25"/>
      <c r="G464" s="25"/>
      <c r="H464" s="26"/>
    </row>
    <row r="465" spans="1:8" ht="12.75">
      <c r="A465" s="23"/>
      <c r="B465" s="23"/>
      <c r="D465" s="23"/>
      <c r="E465" s="28"/>
      <c r="F465" s="25"/>
      <c r="G465" s="25"/>
      <c r="H465" s="26"/>
    </row>
    <row r="466" spans="1:8" ht="12.75">
      <c r="A466" s="23"/>
      <c r="B466" s="23"/>
      <c r="D466" s="23"/>
      <c r="E466" s="28"/>
      <c r="F466" s="25"/>
      <c r="G466" s="25"/>
      <c r="H466" s="26"/>
    </row>
    <row r="467" spans="1:8" ht="12.75">
      <c r="A467" s="23"/>
      <c r="B467" s="23"/>
      <c r="D467" s="23"/>
      <c r="E467" s="28"/>
      <c r="F467" s="25"/>
      <c r="G467" s="25"/>
      <c r="H467" s="26"/>
    </row>
    <row r="468" spans="1:8" ht="12.75">
      <c r="A468" s="23"/>
      <c r="B468" s="23"/>
      <c r="D468" s="23"/>
      <c r="E468" s="28"/>
      <c r="F468" s="25"/>
      <c r="G468" s="25"/>
      <c r="H468" s="26"/>
    </row>
    <row r="469" spans="1:8" ht="12.75">
      <c r="A469" s="23"/>
      <c r="B469" s="23"/>
      <c r="D469" s="23"/>
      <c r="E469" s="28"/>
      <c r="F469" s="25"/>
      <c r="G469" s="25"/>
      <c r="H469" s="26"/>
    </row>
    <row r="470" spans="1:8" ht="12.75">
      <c r="A470" s="23"/>
      <c r="B470" s="23"/>
      <c r="D470" s="23"/>
      <c r="E470" s="28"/>
      <c r="F470" s="25"/>
      <c r="G470" s="25"/>
      <c r="H470" s="26"/>
    </row>
    <row r="471" spans="1:8" ht="12.75">
      <c r="A471" s="23"/>
      <c r="B471" s="23"/>
      <c r="D471" s="23"/>
      <c r="E471" s="28"/>
      <c r="F471" s="25"/>
      <c r="G471" s="25"/>
      <c r="H471" s="26"/>
    </row>
    <row r="472" spans="1:8" ht="12.75">
      <c r="A472" s="23"/>
      <c r="B472" s="23"/>
      <c r="D472" s="23"/>
      <c r="E472" s="28"/>
      <c r="F472" s="25"/>
      <c r="G472" s="25"/>
      <c r="H472" s="26"/>
    </row>
    <row r="473" spans="1:8" ht="12.75">
      <c r="A473" s="23"/>
      <c r="B473" s="23"/>
      <c r="D473" s="23"/>
      <c r="E473" s="28"/>
      <c r="F473" s="25"/>
      <c r="G473" s="25"/>
      <c r="H473" s="26"/>
    </row>
    <row r="474" spans="1:8" ht="12.75">
      <c r="A474" s="23"/>
      <c r="B474" s="23"/>
      <c r="D474" s="23"/>
      <c r="E474" s="28"/>
      <c r="F474" s="25"/>
      <c r="G474" s="25"/>
      <c r="H474" s="26"/>
    </row>
    <row r="475" spans="1:8" ht="12.75">
      <c r="A475" s="23"/>
      <c r="B475" s="23"/>
      <c r="D475" s="23"/>
      <c r="E475" s="28"/>
      <c r="F475" s="25"/>
      <c r="G475" s="25"/>
      <c r="H475" s="26"/>
    </row>
    <row r="476" spans="1:8" ht="12.75">
      <c r="A476" s="23"/>
      <c r="B476" s="23"/>
      <c r="D476" s="23"/>
      <c r="E476" s="28"/>
      <c r="F476" s="25"/>
      <c r="G476" s="25"/>
      <c r="H476" s="26"/>
    </row>
    <row r="477" spans="1:8" ht="12.75">
      <c r="A477" s="23"/>
      <c r="B477" s="23"/>
      <c r="D477" s="23"/>
      <c r="E477" s="28"/>
      <c r="F477" s="25"/>
      <c r="G477" s="25"/>
      <c r="H477" s="26"/>
    </row>
    <row r="478" spans="1:8" ht="12.75">
      <c r="A478" s="23"/>
      <c r="B478" s="23"/>
      <c r="D478" s="23"/>
      <c r="E478" s="28"/>
      <c r="F478" s="25"/>
      <c r="G478" s="25"/>
      <c r="H478" s="26"/>
    </row>
    <row r="479" spans="1:8" ht="12.75">
      <c r="A479" s="23"/>
      <c r="B479" s="23"/>
      <c r="D479" s="23"/>
      <c r="E479" s="28"/>
      <c r="F479" s="25"/>
      <c r="G479" s="25"/>
      <c r="H479" s="26"/>
    </row>
    <row r="480" spans="1:8" ht="12.75">
      <c r="A480" s="23"/>
      <c r="B480" s="23"/>
      <c r="D480" s="23"/>
      <c r="E480" s="28"/>
      <c r="F480" s="25"/>
      <c r="G480" s="25"/>
      <c r="H480" s="26"/>
    </row>
    <row r="481" spans="1:8" ht="12.75">
      <c r="A481" s="23"/>
      <c r="B481" s="23"/>
      <c r="D481" s="23"/>
      <c r="E481" s="28"/>
      <c r="F481" s="25"/>
      <c r="G481" s="25"/>
      <c r="H481" s="26"/>
    </row>
    <row r="482" spans="1:8" ht="12.75">
      <c r="A482" s="23"/>
      <c r="B482" s="23"/>
      <c r="D482" s="23"/>
      <c r="E482" s="28"/>
      <c r="F482" s="25"/>
      <c r="G482" s="25"/>
      <c r="H482" s="26"/>
    </row>
    <row r="483" spans="1:8" ht="12.75">
      <c r="A483" s="23"/>
      <c r="B483" s="23"/>
      <c r="D483" s="23"/>
      <c r="E483" s="28"/>
      <c r="F483" s="25"/>
      <c r="G483" s="25"/>
      <c r="H483" s="26"/>
    </row>
    <row r="484" spans="1:8" ht="12.75">
      <c r="A484" s="23"/>
      <c r="B484" s="23"/>
      <c r="D484" s="23"/>
      <c r="E484" s="28"/>
      <c r="F484" s="25"/>
      <c r="G484" s="25"/>
      <c r="H484" s="26"/>
    </row>
    <row r="485" spans="1:8" ht="12.75">
      <c r="A485" s="23"/>
      <c r="B485" s="23"/>
      <c r="D485" s="23"/>
      <c r="E485" s="28"/>
      <c r="F485" s="25"/>
      <c r="G485" s="25"/>
      <c r="H485" s="26"/>
    </row>
    <row r="486" spans="1:8" ht="12.75">
      <c r="A486" s="23"/>
      <c r="B486" s="23"/>
      <c r="D486" s="23"/>
      <c r="E486" s="28"/>
      <c r="F486" s="25"/>
      <c r="G486" s="25"/>
      <c r="H486" s="26"/>
    </row>
    <row r="487" spans="1:8" ht="12.75">
      <c r="A487" s="23"/>
      <c r="B487" s="23"/>
      <c r="D487" s="23"/>
      <c r="E487" s="28"/>
      <c r="F487" s="25"/>
      <c r="G487" s="25"/>
      <c r="H487" s="26"/>
    </row>
    <row r="488" spans="1:8" ht="12.75">
      <c r="A488" s="23"/>
      <c r="B488" s="23"/>
      <c r="D488" s="23"/>
      <c r="E488" s="28"/>
      <c r="F488" s="25"/>
      <c r="G488" s="25"/>
      <c r="H488" s="26"/>
    </row>
    <row r="489" spans="1:8" ht="12.75">
      <c r="A489" s="23"/>
      <c r="B489" s="23"/>
      <c r="D489" s="23"/>
      <c r="E489" s="28"/>
      <c r="F489" s="25"/>
      <c r="G489" s="25"/>
      <c r="H489" s="26"/>
    </row>
    <row r="490" spans="1:8" ht="12.75">
      <c r="A490" s="23"/>
      <c r="B490" s="23"/>
      <c r="D490" s="23"/>
      <c r="E490" s="28"/>
      <c r="F490" s="25"/>
      <c r="G490" s="25"/>
      <c r="H490" s="26"/>
    </row>
    <row r="491" spans="1:8" ht="12.75">
      <c r="A491" s="23"/>
      <c r="B491" s="23"/>
      <c r="D491" s="23"/>
      <c r="E491" s="28"/>
      <c r="F491" s="25"/>
      <c r="G491" s="25"/>
      <c r="H491" s="26"/>
    </row>
    <row r="492" spans="1:8" ht="12.75">
      <c r="A492" s="23"/>
      <c r="B492" s="23"/>
      <c r="D492" s="23"/>
      <c r="E492" s="28"/>
      <c r="F492" s="25"/>
      <c r="G492" s="25"/>
      <c r="H492" s="26"/>
    </row>
    <row r="493" spans="1:8" ht="12.75">
      <c r="A493" s="23"/>
      <c r="B493" s="23"/>
      <c r="D493" s="23"/>
      <c r="E493" s="28"/>
      <c r="F493" s="25"/>
      <c r="G493" s="25"/>
      <c r="H493" s="26"/>
    </row>
    <row r="494" spans="1:8" ht="12.75">
      <c r="A494" s="23"/>
      <c r="B494" s="23"/>
      <c r="D494" s="23"/>
      <c r="E494" s="28"/>
      <c r="F494" s="25"/>
      <c r="G494" s="25"/>
      <c r="H494" s="26"/>
    </row>
    <row r="495" spans="1:8" ht="12.75">
      <c r="A495" s="23"/>
      <c r="B495" s="23"/>
      <c r="D495" s="23"/>
      <c r="E495" s="28"/>
      <c r="F495" s="25"/>
      <c r="G495" s="25"/>
      <c r="H495" s="26"/>
    </row>
    <row r="496" spans="1:8" ht="12.75">
      <c r="A496" s="23"/>
      <c r="B496" s="23"/>
      <c r="D496" s="23"/>
      <c r="E496" s="28"/>
      <c r="F496" s="25"/>
      <c r="G496" s="25"/>
      <c r="H496" s="26"/>
    </row>
    <row r="497" spans="1:8" ht="12.75">
      <c r="A497" s="23"/>
      <c r="B497" s="23"/>
      <c r="D497" s="23"/>
      <c r="E497" s="28"/>
      <c r="F497" s="25"/>
      <c r="G497" s="25"/>
      <c r="H497" s="26"/>
    </row>
    <row r="498" spans="1:8" ht="12.75">
      <c r="A498" s="23"/>
      <c r="B498" s="23"/>
      <c r="D498" s="23"/>
      <c r="E498" s="28"/>
      <c r="F498" s="25"/>
      <c r="G498" s="25"/>
      <c r="H498" s="26"/>
    </row>
    <row r="499" spans="1:8" ht="12.75">
      <c r="A499" s="23"/>
      <c r="B499" s="23"/>
      <c r="D499" s="23"/>
      <c r="E499" s="28"/>
      <c r="F499" s="25"/>
      <c r="G499" s="25"/>
      <c r="H499" s="26"/>
    </row>
    <row r="500" spans="1:8" ht="12.75">
      <c r="A500" s="23"/>
      <c r="B500" s="23"/>
      <c r="D500" s="23"/>
      <c r="E500" s="28"/>
      <c r="F500" s="25"/>
      <c r="G500" s="25"/>
      <c r="H500" s="26"/>
    </row>
    <row r="501" spans="1:8" ht="12.75">
      <c r="A501" s="23"/>
      <c r="B501" s="23"/>
      <c r="D501" s="23"/>
      <c r="E501" s="28"/>
      <c r="F501" s="25"/>
      <c r="G501" s="25"/>
      <c r="H501" s="26"/>
    </row>
    <row r="502" spans="1:8" ht="12.75">
      <c r="A502" s="23"/>
      <c r="B502" s="23"/>
      <c r="D502" s="23"/>
      <c r="E502" s="28"/>
      <c r="F502" s="25"/>
      <c r="G502" s="25"/>
      <c r="H502" s="26"/>
    </row>
    <row r="503" spans="1:8" ht="12.75">
      <c r="A503" s="23"/>
      <c r="B503" s="23"/>
      <c r="D503" s="23"/>
      <c r="E503" s="28"/>
      <c r="F503" s="25"/>
      <c r="G503" s="25"/>
      <c r="H503" s="26"/>
    </row>
    <row r="504" spans="1:8" ht="12.75">
      <c r="A504" s="23"/>
      <c r="B504" s="23"/>
      <c r="D504" s="23"/>
      <c r="E504" s="28"/>
      <c r="F504" s="25"/>
      <c r="G504" s="25"/>
      <c r="H504" s="26"/>
    </row>
    <row r="505" spans="1:8" ht="12.75">
      <c r="A505" s="23"/>
      <c r="B505" s="23"/>
      <c r="D505" s="23"/>
      <c r="E505" s="28"/>
      <c r="F505" s="25"/>
      <c r="G505" s="25"/>
      <c r="H505" s="26"/>
    </row>
    <row r="506" spans="1:8" ht="12.75">
      <c r="A506" s="23"/>
      <c r="B506" s="23"/>
      <c r="D506" s="23"/>
      <c r="E506" s="28"/>
      <c r="F506" s="25"/>
      <c r="G506" s="25"/>
      <c r="H506" s="26"/>
    </row>
    <row r="507" spans="1:8" ht="12.75">
      <c r="A507" s="23"/>
      <c r="B507" s="23"/>
      <c r="D507" s="23"/>
      <c r="E507" s="28"/>
      <c r="F507" s="25"/>
      <c r="G507" s="25"/>
      <c r="H507" s="26"/>
    </row>
    <row r="508" spans="1:8" ht="12.75">
      <c r="A508" s="23"/>
      <c r="B508" s="23"/>
      <c r="D508" s="23"/>
      <c r="E508" s="28"/>
      <c r="F508" s="25"/>
      <c r="G508" s="25"/>
      <c r="H508" s="26"/>
    </row>
    <row r="509" spans="1:8" ht="12.75">
      <c r="A509" s="23"/>
      <c r="B509" s="23"/>
      <c r="D509" s="23"/>
      <c r="E509" s="28"/>
      <c r="F509" s="25"/>
      <c r="G509" s="25"/>
      <c r="H509" s="26"/>
    </row>
    <row r="510" spans="1:8" ht="12.75">
      <c r="A510" s="23"/>
      <c r="B510" s="23"/>
      <c r="D510" s="23"/>
      <c r="E510" s="28"/>
      <c r="F510" s="25"/>
      <c r="G510" s="25"/>
      <c r="H510" s="26"/>
    </row>
    <row r="511" spans="1:8" ht="12.75">
      <c r="A511" s="23"/>
      <c r="B511" s="23"/>
      <c r="D511" s="23"/>
      <c r="E511" s="28"/>
      <c r="F511" s="25"/>
      <c r="G511" s="25"/>
      <c r="H511" s="26"/>
    </row>
    <row r="512" spans="1:8" ht="12.75">
      <c r="A512" s="23"/>
      <c r="B512" s="23"/>
      <c r="D512" s="23"/>
      <c r="E512" s="28"/>
      <c r="F512" s="25"/>
      <c r="G512" s="25"/>
      <c r="H512" s="26"/>
    </row>
    <row r="513" spans="1:8" ht="12.75">
      <c r="A513" s="23"/>
      <c r="B513" s="23"/>
      <c r="D513" s="23"/>
      <c r="E513" s="28"/>
      <c r="F513" s="25"/>
      <c r="G513" s="25"/>
      <c r="H513" s="26"/>
    </row>
    <row r="514" spans="1:8" ht="12.75">
      <c r="A514" s="23"/>
      <c r="B514" s="23"/>
      <c r="D514" s="23"/>
      <c r="E514" s="28"/>
      <c r="F514" s="25"/>
      <c r="G514" s="25"/>
      <c r="H514" s="26"/>
    </row>
    <row r="515" spans="1:8" ht="12.75">
      <c r="A515" s="23"/>
      <c r="B515" s="23"/>
      <c r="D515" s="23"/>
      <c r="E515" s="28"/>
      <c r="F515" s="25"/>
      <c r="G515" s="25"/>
      <c r="H515" s="26"/>
    </row>
    <row r="516" spans="1:8" ht="12.75">
      <c r="A516" s="23"/>
      <c r="B516" s="23"/>
      <c r="D516" s="23"/>
      <c r="E516" s="28"/>
      <c r="F516" s="25"/>
      <c r="G516" s="25"/>
      <c r="H516" s="26"/>
    </row>
    <row r="517" spans="1:8" ht="12.75">
      <c r="A517" s="23"/>
      <c r="B517" s="23"/>
      <c r="D517" s="23"/>
      <c r="E517" s="28"/>
      <c r="F517" s="25"/>
      <c r="G517" s="25"/>
      <c r="H517" s="26"/>
    </row>
    <row r="518" spans="1:8" ht="12.75">
      <c r="A518" s="23"/>
      <c r="B518" s="23"/>
      <c r="D518" s="23"/>
      <c r="E518" s="28"/>
      <c r="F518" s="25"/>
      <c r="G518" s="25"/>
      <c r="H518" s="26"/>
    </row>
    <row r="519" spans="1:8" ht="12.75">
      <c r="A519" s="23"/>
      <c r="B519" s="23"/>
      <c r="D519" s="23"/>
      <c r="E519" s="28"/>
      <c r="F519" s="25"/>
      <c r="G519" s="25"/>
      <c r="H519" s="26"/>
    </row>
    <row r="520" spans="1:8" ht="12.75">
      <c r="A520" s="23"/>
      <c r="B520" s="23"/>
      <c r="D520" s="23"/>
      <c r="E520" s="28"/>
      <c r="F520" s="25"/>
      <c r="G520" s="25"/>
      <c r="H520" s="26"/>
    </row>
    <row r="521" spans="1:8" ht="12.75">
      <c r="A521" s="23"/>
      <c r="B521" s="23"/>
      <c r="D521" s="23"/>
      <c r="E521" s="28"/>
      <c r="F521" s="25"/>
      <c r="G521" s="25"/>
      <c r="H521" s="26"/>
    </row>
    <row r="522" spans="1:8" ht="12.75">
      <c r="A522" s="23"/>
      <c r="B522" s="23"/>
      <c r="D522" s="23"/>
      <c r="E522" s="28"/>
      <c r="F522" s="25"/>
      <c r="G522" s="25"/>
      <c r="H522" s="26"/>
    </row>
    <row r="523" spans="1:8" ht="12.75">
      <c r="A523" s="23"/>
      <c r="B523" s="23"/>
      <c r="D523" s="23"/>
      <c r="E523" s="28"/>
      <c r="F523" s="25"/>
      <c r="G523" s="25"/>
      <c r="H523" s="26"/>
    </row>
    <row r="524" spans="1:8" ht="12.75">
      <c r="A524" s="23"/>
      <c r="B524" s="23"/>
      <c r="D524" s="23"/>
      <c r="E524" s="28"/>
      <c r="F524" s="25"/>
      <c r="G524" s="25"/>
      <c r="H524" s="26"/>
    </row>
    <row r="525" spans="1:8" ht="12.75">
      <c r="A525" s="23"/>
      <c r="B525" s="23"/>
      <c r="D525" s="23"/>
      <c r="E525" s="28"/>
      <c r="F525" s="25"/>
      <c r="G525" s="25"/>
      <c r="H525" s="26"/>
    </row>
    <row r="526" spans="1:8" ht="12.75">
      <c r="A526" s="23"/>
      <c r="B526" s="23"/>
      <c r="D526" s="23"/>
      <c r="E526" s="28"/>
      <c r="F526" s="25"/>
      <c r="G526" s="25"/>
      <c r="H526" s="26"/>
    </row>
    <row r="527" spans="1:8" ht="12.75">
      <c r="A527" s="23"/>
      <c r="B527" s="23"/>
      <c r="D527" s="23"/>
      <c r="E527" s="28"/>
      <c r="F527" s="25"/>
      <c r="G527" s="25"/>
      <c r="H527" s="26"/>
    </row>
    <row r="528" spans="1:8" ht="12.75">
      <c r="A528" s="23"/>
      <c r="B528" s="23"/>
      <c r="D528" s="23"/>
      <c r="E528" s="28"/>
      <c r="F528" s="25"/>
      <c r="G528" s="25"/>
      <c r="H528" s="26"/>
    </row>
    <row r="529" spans="1:8" ht="12.75">
      <c r="A529" s="23"/>
      <c r="B529" s="23"/>
      <c r="D529" s="23"/>
      <c r="E529" s="28"/>
      <c r="F529" s="25"/>
      <c r="G529" s="25"/>
      <c r="H529" s="26"/>
    </row>
    <row r="530" spans="1:8" ht="12.75">
      <c r="A530" s="23"/>
      <c r="B530" s="23"/>
      <c r="D530" s="23"/>
      <c r="E530" s="28"/>
      <c r="F530" s="25"/>
      <c r="G530" s="25"/>
      <c r="H530" s="26"/>
    </row>
    <row r="531" spans="1:8" ht="12.75">
      <c r="A531" s="23"/>
      <c r="B531" s="23"/>
      <c r="D531" s="23"/>
      <c r="E531" s="28"/>
      <c r="F531" s="25"/>
      <c r="G531" s="25"/>
      <c r="H531" s="26"/>
    </row>
    <row r="532" spans="1:8" ht="12.75">
      <c r="A532" s="23"/>
      <c r="B532" s="23"/>
      <c r="D532" s="23"/>
      <c r="E532" s="28"/>
      <c r="F532" s="25"/>
      <c r="G532" s="25"/>
      <c r="H532" s="26"/>
    </row>
    <row r="533" spans="1:8" ht="12.75">
      <c r="A533" s="23"/>
      <c r="B533" s="23"/>
      <c r="D533" s="23"/>
      <c r="E533" s="28"/>
      <c r="F533" s="25"/>
      <c r="G533" s="25"/>
      <c r="H533" s="26"/>
    </row>
    <row r="534" spans="1:8" ht="12.75">
      <c r="A534" s="23"/>
      <c r="B534" s="23"/>
      <c r="D534" s="23"/>
      <c r="E534" s="28"/>
      <c r="F534" s="25"/>
      <c r="G534" s="25"/>
      <c r="H534" s="26"/>
    </row>
    <row r="535" spans="1:8" ht="12.75">
      <c r="A535" s="23"/>
      <c r="B535" s="23"/>
      <c r="D535" s="23"/>
      <c r="E535" s="28"/>
      <c r="F535" s="25"/>
      <c r="G535" s="25"/>
      <c r="H535" s="26"/>
    </row>
    <row r="536" spans="1:8" ht="12.75">
      <c r="A536" s="23"/>
      <c r="B536" s="23"/>
      <c r="D536" s="23"/>
      <c r="E536" s="28"/>
      <c r="F536" s="25"/>
      <c r="G536" s="25"/>
      <c r="H536" s="26"/>
    </row>
    <row r="537" spans="1:8" ht="12.75">
      <c r="A537" s="23"/>
      <c r="B537" s="23"/>
      <c r="D537" s="23"/>
      <c r="E537" s="28"/>
      <c r="F537" s="25"/>
      <c r="G537" s="25"/>
      <c r="H537" s="26"/>
    </row>
    <row r="538" spans="1:8" ht="12.75">
      <c r="A538" s="23"/>
      <c r="B538" s="23"/>
      <c r="D538" s="23"/>
      <c r="E538" s="28"/>
      <c r="F538" s="25"/>
      <c r="G538" s="25"/>
      <c r="H538" s="26"/>
    </row>
    <row r="539" spans="1:8" ht="12.75">
      <c r="A539" s="23"/>
      <c r="B539" s="23"/>
      <c r="D539" s="23"/>
      <c r="E539" s="28"/>
      <c r="F539" s="25"/>
      <c r="G539" s="25"/>
      <c r="H539" s="26"/>
    </row>
    <row r="540" spans="1:8" ht="12.75">
      <c r="A540" s="23"/>
      <c r="B540" s="23"/>
      <c r="D540" s="23"/>
      <c r="E540" s="28"/>
      <c r="F540" s="25"/>
      <c r="G540" s="25"/>
      <c r="H540" s="26"/>
    </row>
    <row r="541" spans="1:8" ht="12.75">
      <c r="A541" s="23"/>
      <c r="B541" s="23"/>
      <c r="D541" s="23"/>
      <c r="E541" s="28"/>
      <c r="F541" s="25"/>
      <c r="G541" s="25"/>
      <c r="H541" s="26"/>
    </row>
    <row r="542" spans="1:8" ht="12.75">
      <c r="A542" s="23"/>
      <c r="B542" s="23"/>
      <c r="D542" s="23"/>
      <c r="E542" s="28"/>
      <c r="F542" s="25"/>
      <c r="G542" s="25"/>
      <c r="H542" s="26"/>
    </row>
    <row r="543" spans="1:8" ht="12.75">
      <c r="A543" s="23"/>
      <c r="B543" s="23"/>
      <c r="D543" s="23"/>
      <c r="E543" s="28"/>
      <c r="F543" s="25"/>
      <c r="G543" s="25"/>
      <c r="H543" s="26"/>
    </row>
    <row r="544" spans="1:8" ht="12.75">
      <c r="A544" s="23"/>
      <c r="B544" s="23"/>
      <c r="D544" s="23"/>
      <c r="E544" s="28"/>
      <c r="F544" s="25"/>
      <c r="G544" s="25"/>
      <c r="H544" s="26"/>
    </row>
    <row r="545" spans="1:8" ht="12.75">
      <c r="A545" s="23"/>
      <c r="B545" s="23"/>
      <c r="D545" s="23"/>
      <c r="E545" s="28"/>
      <c r="F545" s="25"/>
      <c r="G545" s="25"/>
      <c r="H545" s="26"/>
    </row>
    <row r="546" spans="1:8" ht="12.75">
      <c r="A546" s="23"/>
      <c r="B546" s="23"/>
      <c r="D546" s="23"/>
      <c r="E546" s="28"/>
      <c r="F546" s="25"/>
      <c r="G546" s="25"/>
      <c r="H546" s="26"/>
    </row>
    <row r="547" spans="1:8" ht="12.75">
      <c r="A547" s="23"/>
      <c r="B547" s="23"/>
      <c r="D547" s="23"/>
      <c r="E547" s="28"/>
      <c r="F547" s="25"/>
      <c r="G547" s="25"/>
      <c r="H547" s="26"/>
    </row>
    <row r="548" spans="1:8" ht="12.75">
      <c r="A548" s="23"/>
      <c r="B548" s="23"/>
      <c r="D548" s="23"/>
      <c r="E548" s="28"/>
      <c r="F548" s="25"/>
      <c r="G548" s="25"/>
      <c r="H548" s="26"/>
    </row>
    <row r="549" spans="1:8" ht="12.75">
      <c r="A549" s="23"/>
      <c r="B549" s="23"/>
      <c r="D549" s="23"/>
      <c r="E549" s="28"/>
      <c r="F549" s="25"/>
      <c r="G549" s="25"/>
      <c r="H549" s="26"/>
    </row>
    <row r="550" spans="1:8" ht="12.75">
      <c r="A550" s="23"/>
      <c r="B550" s="23"/>
      <c r="D550" s="23"/>
      <c r="E550" s="28"/>
      <c r="F550" s="25"/>
      <c r="G550" s="25"/>
      <c r="H550" s="26"/>
    </row>
    <row r="551" spans="1:8" ht="12.75">
      <c r="A551" s="23"/>
      <c r="B551" s="23"/>
      <c r="D551" s="23"/>
      <c r="E551" s="28"/>
      <c r="F551" s="25"/>
      <c r="G551" s="25"/>
      <c r="H551" s="26"/>
    </row>
    <row r="552" spans="1:8" ht="12.75">
      <c r="A552" s="23"/>
      <c r="B552" s="23"/>
      <c r="D552" s="23"/>
      <c r="E552" s="28"/>
      <c r="F552" s="25"/>
      <c r="G552" s="25"/>
      <c r="H552" s="26"/>
    </row>
    <row r="553" spans="1:8" ht="12.75">
      <c r="A553" s="23"/>
      <c r="B553" s="23"/>
      <c r="D553" s="23"/>
      <c r="E553" s="28"/>
      <c r="F553" s="25"/>
      <c r="G553" s="25"/>
      <c r="H553" s="26"/>
    </row>
    <row r="554" spans="1:8" ht="12.75">
      <c r="A554" s="23"/>
      <c r="B554" s="23"/>
      <c r="D554" s="23"/>
      <c r="E554" s="28"/>
      <c r="F554" s="25"/>
      <c r="G554" s="25"/>
      <c r="H554" s="26"/>
    </row>
    <row r="555" spans="1:8" ht="12.75">
      <c r="A555" s="23"/>
      <c r="B555" s="23"/>
      <c r="D555" s="23"/>
      <c r="E555" s="28"/>
      <c r="F555" s="25"/>
      <c r="G555" s="25"/>
      <c r="H555" s="26"/>
    </row>
    <row r="556" spans="1:8" ht="12.75">
      <c r="A556" s="23"/>
      <c r="B556" s="23"/>
      <c r="D556" s="23"/>
      <c r="E556" s="28"/>
      <c r="F556" s="25"/>
      <c r="G556" s="25"/>
      <c r="H556" s="26"/>
    </row>
    <row r="557" spans="1:8" ht="12.75">
      <c r="A557" s="23"/>
      <c r="B557" s="23"/>
      <c r="D557" s="23"/>
      <c r="E557" s="28"/>
      <c r="F557" s="25"/>
      <c r="G557" s="25"/>
      <c r="H557" s="26"/>
    </row>
    <row r="558" spans="1:8" ht="12.75">
      <c r="A558" s="23"/>
      <c r="B558" s="23"/>
      <c r="D558" s="23"/>
      <c r="E558" s="28"/>
      <c r="F558" s="25"/>
      <c r="G558" s="25"/>
      <c r="H558" s="26"/>
    </row>
    <row r="559" spans="1:8" ht="12.75">
      <c r="A559" s="23"/>
      <c r="B559" s="23"/>
      <c r="D559" s="23"/>
      <c r="E559" s="28"/>
      <c r="F559" s="25"/>
      <c r="G559" s="25"/>
      <c r="H559" s="26"/>
    </row>
    <row r="560" spans="1:8" ht="12.75">
      <c r="A560" s="23"/>
      <c r="B560" s="23"/>
      <c r="D560" s="23"/>
      <c r="E560" s="28"/>
      <c r="F560" s="25"/>
      <c r="G560" s="25"/>
      <c r="H560" s="26"/>
    </row>
    <row r="561" spans="1:8" ht="12.75">
      <c r="A561" s="23"/>
      <c r="B561" s="23"/>
      <c r="D561" s="23"/>
      <c r="E561" s="28"/>
      <c r="F561" s="25"/>
      <c r="G561" s="25"/>
      <c r="H561" s="26"/>
    </row>
    <row r="562" spans="1:8" ht="12.75">
      <c r="A562" s="23"/>
      <c r="B562" s="23"/>
      <c r="D562" s="23"/>
      <c r="E562" s="28"/>
      <c r="F562" s="25"/>
      <c r="G562" s="25"/>
      <c r="H562" s="26"/>
    </row>
    <row r="563" spans="1:8" ht="12.75">
      <c r="A563" s="23"/>
      <c r="B563" s="23"/>
      <c r="D563" s="23"/>
      <c r="E563" s="28"/>
      <c r="F563" s="25"/>
      <c r="G563" s="25"/>
      <c r="H563" s="26"/>
    </row>
    <row r="564" spans="1:8" ht="12.75">
      <c r="A564" s="23"/>
      <c r="B564" s="23"/>
      <c r="D564" s="23"/>
      <c r="E564" s="28"/>
      <c r="F564" s="25"/>
      <c r="G564" s="25"/>
      <c r="H564" s="26"/>
    </row>
    <row r="565" spans="1:8" ht="12.75">
      <c r="A565" s="23"/>
      <c r="B565" s="23"/>
      <c r="D565" s="23"/>
      <c r="E565" s="28"/>
      <c r="F565" s="25"/>
      <c r="G565" s="25"/>
      <c r="H565" s="26"/>
    </row>
    <row r="566" spans="1:8" ht="12.75">
      <c r="A566" s="23"/>
      <c r="B566" s="23"/>
      <c r="D566" s="23"/>
      <c r="E566" s="28"/>
      <c r="F566" s="25"/>
      <c r="G566" s="25"/>
      <c r="H566" s="26"/>
    </row>
    <row r="567" spans="1:8" ht="12.75">
      <c r="A567" s="23"/>
      <c r="B567" s="23"/>
      <c r="D567" s="23"/>
      <c r="E567" s="28"/>
      <c r="F567" s="25"/>
      <c r="G567" s="25"/>
      <c r="H567" s="26"/>
    </row>
    <row r="568" spans="1:8" ht="12.75">
      <c r="A568" s="23"/>
      <c r="B568" s="23"/>
      <c r="D568" s="23"/>
      <c r="E568" s="28"/>
      <c r="F568" s="25"/>
      <c r="G568" s="25"/>
      <c r="H568" s="26"/>
    </row>
    <row r="569" spans="1:8" ht="12.75">
      <c r="A569" s="23"/>
      <c r="B569" s="23"/>
      <c r="D569" s="23"/>
      <c r="E569" s="28"/>
      <c r="F569" s="25"/>
      <c r="G569" s="25"/>
      <c r="H569" s="26"/>
    </row>
    <row r="570" spans="1:8" ht="12.75">
      <c r="A570" s="23"/>
      <c r="B570" s="23"/>
      <c r="D570" s="23"/>
      <c r="E570" s="28"/>
      <c r="F570" s="25"/>
      <c r="G570" s="25"/>
      <c r="H570" s="26"/>
    </row>
    <row r="571" spans="1:8" ht="12.75">
      <c r="A571" s="23"/>
      <c r="B571" s="23"/>
      <c r="D571" s="23"/>
      <c r="E571" s="28"/>
      <c r="F571" s="25"/>
      <c r="G571" s="25"/>
      <c r="H571" s="26"/>
    </row>
    <row r="572" spans="1:8" ht="12.75">
      <c r="A572" s="23"/>
      <c r="B572" s="23"/>
      <c r="D572" s="23"/>
      <c r="E572" s="28"/>
      <c r="F572" s="25"/>
      <c r="G572" s="25"/>
      <c r="H572" s="26"/>
    </row>
    <row r="573" spans="1:8" ht="12.75">
      <c r="A573" s="23"/>
      <c r="B573" s="23"/>
      <c r="D573" s="23"/>
      <c r="E573" s="28"/>
      <c r="F573" s="25"/>
      <c r="G573" s="25"/>
      <c r="H573" s="26"/>
    </row>
    <row r="574" spans="1:8" ht="12.75">
      <c r="A574" s="23"/>
      <c r="B574" s="23"/>
      <c r="D574" s="23"/>
      <c r="E574" s="28"/>
      <c r="F574" s="25"/>
      <c r="G574" s="25"/>
      <c r="H574" s="26"/>
    </row>
    <row r="575" spans="1:8" ht="12.75">
      <c r="A575" s="23"/>
      <c r="B575" s="23"/>
      <c r="D575" s="23"/>
      <c r="E575" s="28"/>
      <c r="F575" s="25"/>
      <c r="G575" s="25"/>
      <c r="H575" s="26"/>
    </row>
    <row r="576" spans="1:8" ht="12.75">
      <c r="A576" s="23"/>
      <c r="B576" s="23"/>
      <c r="D576" s="23"/>
      <c r="E576" s="28"/>
      <c r="F576" s="25"/>
      <c r="G576" s="25"/>
      <c r="H576" s="26"/>
    </row>
    <row r="577" spans="1:8" ht="12.75">
      <c r="A577" s="23"/>
      <c r="B577" s="23"/>
      <c r="D577" s="23"/>
      <c r="E577" s="28"/>
      <c r="F577" s="25"/>
      <c r="G577" s="25"/>
      <c r="H577" s="26"/>
    </row>
    <row r="578" spans="1:8" ht="12.75">
      <c r="A578" s="23"/>
      <c r="B578" s="23"/>
      <c r="D578" s="23"/>
      <c r="E578" s="28"/>
      <c r="F578" s="25"/>
      <c r="G578" s="25"/>
      <c r="H578" s="26"/>
    </row>
    <row r="579" spans="1:8" ht="12.75">
      <c r="A579" s="23"/>
      <c r="B579" s="23"/>
      <c r="D579" s="23"/>
      <c r="E579" s="28"/>
      <c r="F579" s="25"/>
      <c r="G579" s="25"/>
      <c r="H579" s="26"/>
    </row>
    <row r="580" spans="1:8" ht="12.75">
      <c r="A580" s="23"/>
      <c r="B580" s="23"/>
      <c r="D580" s="23"/>
      <c r="E580" s="28"/>
      <c r="F580" s="25"/>
      <c r="G580" s="25"/>
      <c r="H580" s="26"/>
    </row>
    <row r="581" spans="1:8" ht="12.75">
      <c r="A581" s="23"/>
      <c r="B581" s="23"/>
      <c r="D581" s="23"/>
      <c r="E581" s="28"/>
      <c r="F581" s="25"/>
      <c r="G581" s="25"/>
      <c r="H581" s="26"/>
    </row>
    <row r="582" spans="1:8" ht="12.75">
      <c r="A582" s="23"/>
      <c r="B582" s="23"/>
      <c r="D582" s="23"/>
      <c r="E582" s="28"/>
      <c r="F582" s="25"/>
      <c r="G582" s="25"/>
      <c r="H582" s="26"/>
    </row>
    <row r="583" spans="1:8" ht="12.75">
      <c r="A583" s="23"/>
      <c r="B583" s="23"/>
      <c r="D583" s="23"/>
      <c r="E583" s="28"/>
      <c r="F583" s="25"/>
      <c r="G583" s="25"/>
      <c r="H583" s="26"/>
    </row>
    <row r="584" spans="1:8" ht="12.75">
      <c r="A584" s="23"/>
      <c r="B584" s="23"/>
      <c r="D584" s="23"/>
      <c r="E584" s="28"/>
      <c r="F584" s="25"/>
      <c r="G584" s="25"/>
      <c r="H584" s="26"/>
    </row>
    <row r="585" spans="1:8" ht="12.75">
      <c r="A585" s="23"/>
      <c r="B585" s="23"/>
      <c r="D585" s="23"/>
      <c r="E585" s="28"/>
      <c r="F585" s="25"/>
      <c r="G585" s="25"/>
      <c r="H585" s="26"/>
    </row>
    <row r="586" spans="1:8" ht="12.75">
      <c r="A586" s="23"/>
      <c r="B586" s="23"/>
      <c r="D586" s="23"/>
      <c r="E586" s="28"/>
      <c r="F586" s="25"/>
      <c r="G586" s="25"/>
      <c r="H586" s="26"/>
    </row>
    <row r="587" spans="1:8" ht="12.75">
      <c r="A587" s="23"/>
      <c r="B587" s="23"/>
      <c r="D587" s="23"/>
      <c r="E587" s="28"/>
      <c r="F587" s="25"/>
      <c r="G587" s="25"/>
      <c r="H587" s="26"/>
    </row>
    <row r="588" spans="1:8" ht="12.75">
      <c r="A588" s="23"/>
      <c r="B588" s="23"/>
      <c r="D588" s="23"/>
      <c r="E588" s="28"/>
      <c r="F588" s="25"/>
      <c r="G588" s="25"/>
      <c r="H588" s="26"/>
    </row>
    <row r="589" spans="1:8" ht="12.75">
      <c r="A589" s="23"/>
      <c r="B589" s="23"/>
      <c r="D589" s="23"/>
      <c r="E589" s="28"/>
      <c r="F589" s="25"/>
      <c r="G589" s="25"/>
      <c r="H589" s="26"/>
    </row>
    <row r="590" spans="1:8" ht="12.75">
      <c r="A590" s="23"/>
      <c r="B590" s="23"/>
      <c r="D590" s="23"/>
      <c r="E590" s="28"/>
      <c r="F590" s="25"/>
      <c r="G590" s="25"/>
      <c r="H590" s="26"/>
    </row>
    <row r="591" spans="1:8" ht="12.75">
      <c r="A591" s="23"/>
      <c r="B591" s="23"/>
      <c r="D591" s="23"/>
      <c r="E591" s="28"/>
      <c r="F591" s="25"/>
      <c r="G591" s="25"/>
      <c r="H591" s="26"/>
    </row>
    <row r="592" spans="1:8" ht="12.75">
      <c r="A592" s="23"/>
      <c r="B592" s="23"/>
      <c r="D592" s="23"/>
      <c r="E592" s="28"/>
      <c r="F592" s="25"/>
      <c r="G592" s="25"/>
      <c r="H592" s="26"/>
    </row>
    <row r="593" spans="1:8" ht="12.75">
      <c r="A593" s="23"/>
      <c r="B593" s="23"/>
      <c r="D593" s="23"/>
      <c r="E593" s="28"/>
      <c r="F593" s="25"/>
      <c r="G593" s="25"/>
      <c r="H593" s="26"/>
    </row>
    <row r="594" spans="1:8" ht="12.75">
      <c r="A594" s="23"/>
      <c r="B594" s="23"/>
      <c r="D594" s="23"/>
      <c r="E594" s="28"/>
      <c r="F594" s="25"/>
      <c r="G594" s="25"/>
      <c r="H594" s="26"/>
    </row>
    <row r="595" spans="1:8" ht="12.75">
      <c r="A595" s="23"/>
      <c r="B595" s="23"/>
      <c r="D595" s="23"/>
      <c r="E595" s="28"/>
      <c r="F595" s="25"/>
      <c r="G595" s="25"/>
      <c r="H595" s="26"/>
    </row>
    <row r="596" spans="1:8" ht="12.75">
      <c r="A596" s="23"/>
      <c r="B596" s="23"/>
      <c r="D596" s="23"/>
      <c r="E596" s="28"/>
      <c r="F596" s="25"/>
      <c r="G596" s="25"/>
      <c r="H596" s="26"/>
    </row>
    <row r="597" spans="1:8" ht="12.75">
      <c r="A597" s="23"/>
      <c r="B597" s="23"/>
      <c r="D597" s="23"/>
      <c r="E597" s="28"/>
      <c r="F597" s="25"/>
      <c r="G597" s="25"/>
      <c r="H597" s="26"/>
    </row>
    <row r="598" spans="1:8" ht="12.75">
      <c r="A598" s="23"/>
      <c r="B598" s="23"/>
      <c r="D598" s="23"/>
      <c r="E598" s="28"/>
      <c r="F598" s="25"/>
      <c r="G598" s="25"/>
      <c r="H598" s="26"/>
    </row>
    <row r="599" spans="1:8" ht="12.75">
      <c r="A599" s="23"/>
      <c r="B599" s="23"/>
      <c r="D599" s="23"/>
      <c r="E599" s="28"/>
      <c r="F599" s="25"/>
      <c r="G599" s="25"/>
      <c r="H599" s="26"/>
    </row>
    <row r="600" spans="1:8" ht="12.75">
      <c r="A600" s="23"/>
      <c r="B600" s="23"/>
      <c r="D600" s="23"/>
      <c r="E600" s="28"/>
      <c r="F600" s="25"/>
      <c r="G600" s="25"/>
      <c r="H600" s="26"/>
    </row>
    <row r="601" spans="1:8" ht="12.75">
      <c r="A601" s="23"/>
      <c r="B601" s="23"/>
      <c r="D601" s="23"/>
      <c r="E601" s="28"/>
      <c r="F601" s="25"/>
      <c r="G601" s="25"/>
      <c r="H601" s="26"/>
    </row>
    <row r="602" spans="1:8" ht="12.75">
      <c r="A602" s="23"/>
      <c r="B602" s="23"/>
      <c r="D602" s="23"/>
      <c r="E602" s="28"/>
      <c r="F602" s="25"/>
      <c r="G602" s="25"/>
      <c r="H602" s="26"/>
    </row>
    <row r="603" spans="1:8" ht="12.75">
      <c r="A603" s="23"/>
      <c r="B603" s="23"/>
      <c r="D603" s="23"/>
      <c r="E603" s="28"/>
      <c r="F603" s="25"/>
      <c r="G603" s="25"/>
      <c r="H603" s="26"/>
    </row>
    <row r="604" spans="1:8" ht="12.75">
      <c r="A604" s="23"/>
      <c r="B604" s="23"/>
      <c r="D604" s="23"/>
      <c r="E604" s="28"/>
      <c r="F604" s="25"/>
      <c r="G604" s="25"/>
      <c r="H604" s="26"/>
    </row>
    <row r="605" spans="1:8" ht="12.75">
      <c r="A605" s="23"/>
      <c r="B605" s="23"/>
      <c r="D605" s="23"/>
      <c r="E605" s="28"/>
      <c r="F605" s="25"/>
      <c r="G605" s="25"/>
      <c r="H605" s="26"/>
    </row>
    <row r="606" spans="1:8" ht="12.75">
      <c r="A606" s="23"/>
      <c r="B606" s="23"/>
      <c r="D606" s="23"/>
      <c r="E606" s="28"/>
      <c r="F606" s="25"/>
      <c r="G606" s="25"/>
      <c r="H606" s="26"/>
    </row>
    <row r="607" spans="1:8" ht="12.75">
      <c r="A607" s="23"/>
      <c r="B607" s="23"/>
      <c r="D607" s="23"/>
      <c r="E607" s="28"/>
      <c r="F607" s="25"/>
      <c r="G607" s="25"/>
      <c r="H607" s="26"/>
    </row>
    <row r="608" spans="1:8" ht="12.75">
      <c r="A608" s="23"/>
      <c r="B608" s="23"/>
      <c r="D608" s="23"/>
      <c r="E608" s="28"/>
      <c r="F608" s="25"/>
      <c r="G608" s="25"/>
      <c r="H608" s="26"/>
    </row>
    <row r="609" spans="1:8" ht="12.75">
      <c r="A609" s="23"/>
      <c r="B609" s="23"/>
      <c r="D609" s="23"/>
      <c r="E609" s="28"/>
      <c r="F609" s="25"/>
      <c r="G609" s="25"/>
      <c r="H609" s="26"/>
    </row>
    <row r="610" spans="1:8" ht="12.75">
      <c r="A610" s="23"/>
      <c r="B610" s="23"/>
      <c r="D610" s="23"/>
      <c r="E610" s="28"/>
      <c r="F610" s="25"/>
      <c r="G610" s="25"/>
      <c r="H610" s="26"/>
    </row>
    <row r="611" spans="1:8" ht="12.75">
      <c r="A611" s="23"/>
      <c r="B611" s="23"/>
      <c r="D611" s="23"/>
      <c r="E611" s="28"/>
      <c r="F611" s="25"/>
      <c r="G611" s="25"/>
      <c r="H611" s="26"/>
    </row>
    <row r="612" spans="1:8" ht="12.75">
      <c r="A612" s="23"/>
      <c r="B612" s="23"/>
      <c r="D612" s="23"/>
      <c r="E612" s="28"/>
      <c r="F612" s="25"/>
      <c r="G612" s="25"/>
      <c r="H612" s="26"/>
    </row>
    <row r="613" spans="1:8" ht="12.75">
      <c r="A613" s="23"/>
      <c r="B613" s="23"/>
      <c r="D613" s="23"/>
      <c r="E613" s="28"/>
      <c r="F613" s="25"/>
      <c r="G613" s="25"/>
      <c r="H613" s="26"/>
    </row>
    <row r="614" spans="1:8" ht="12.75">
      <c r="A614" s="23"/>
      <c r="B614" s="23"/>
      <c r="D614" s="23"/>
      <c r="E614" s="28"/>
      <c r="F614" s="25"/>
      <c r="G614" s="25"/>
      <c r="H614" s="26"/>
    </row>
    <row r="615" spans="1:8" ht="12.75">
      <c r="A615" s="23"/>
      <c r="B615" s="23"/>
      <c r="D615" s="23"/>
      <c r="E615" s="28"/>
      <c r="F615" s="25"/>
      <c r="G615" s="25"/>
      <c r="H615" s="26"/>
    </row>
    <row r="616" spans="1:8" ht="12.75">
      <c r="A616" s="23"/>
      <c r="B616" s="23"/>
      <c r="D616" s="23"/>
      <c r="E616" s="28"/>
      <c r="F616" s="25"/>
      <c r="G616" s="25"/>
      <c r="H616" s="26"/>
    </row>
    <row r="617" spans="1:8" ht="12.75">
      <c r="A617" s="23"/>
      <c r="B617" s="23"/>
      <c r="D617" s="23"/>
      <c r="E617" s="28"/>
      <c r="F617" s="25"/>
      <c r="G617" s="25"/>
      <c r="H617" s="26"/>
    </row>
    <row r="618" spans="1:8" ht="12.75">
      <c r="A618" s="23"/>
      <c r="B618" s="23"/>
      <c r="D618" s="23"/>
      <c r="E618" s="28"/>
      <c r="F618" s="25"/>
      <c r="G618" s="25"/>
      <c r="H618" s="26"/>
    </row>
    <row r="619" spans="1:8" ht="12.75">
      <c r="A619" s="23"/>
      <c r="B619" s="23"/>
      <c r="D619" s="23"/>
      <c r="E619" s="28"/>
      <c r="F619" s="25"/>
      <c r="G619" s="25"/>
      <c r="H619" s="26"/>
    </row>
    <row r="620" spans="1:8" ht="12.75">
      <c r="A620" s="23"/>
      <c r="B620" s="23"/>
      <c r="D620" s="23"/>
      <c r="E620" s="28"/>
      <c r="F620" s="25"/>
      <c r="G620" s="25"/>
      <c r="H620" s="26"/>
    </row>
    <row r="621" spans="1:8" ht="12.75">
      <c r="A621" s="23"/>
      <c r="B621" s="23"/>
      <c r="D621" s="23"/>
      <c r="E621" s="28"/>
      <c r="F621" s="25"/>
      <c r="G621" s="25"/>
      <c r="H621" s="26"/>
    </row>
    <row r="622" spans="1:8" ht="12.75">
      <c r="A622" s="23"/>
      <c r="B622" s="23"/>
      <c r="D622" s="23"/>
      <c r="E622" s="28"/>
      <c r="F622" s="25"/>
      <c r="G622" s="25"/>
      <c r="H622" s="26"/>
    </row>
    <row r="623" spans="1:8" ht="12.75">
      <c r="A623" s="23"/>
      <c r="B623" s="23"/>
      <c r="D623" s="23"/>
      <c r="E623" s="28"/>
      <c r="F623" s="25"/>
      <c r="G623" s="25"/>
      <c r="H623" s="26"/>
    </row>
    <row r="624" spans="1:8" ht="12.75">
      <c r="A624" s="23"/>
      <c r="B624" s="23"/>
      <c r="D624" s="23"/>
      <c r="E624" s="28"/>
      <c r="F624" s="25"/>
      <c r="G624" s="25"/>
      <c r="H624" s="26"/>
    </row>
    <row r="625" spans="1:8" ht="12.75">
      <c r="A625" s="23"/>
      <c r="B625" s="23"/>
      <c r="D625" s="23"/>
      <c r="E625" s="28"/>
      <c r="F625" s="25"/>
      <c r="G625" s="25"/>
      <c r="H625" s="26"/>
    </row>
    <row r="626" spans="1:8" ht="12.75">
      <c r="A626" s="23"/>
      <c r="B626" s="23"/>
      <c r="D626" s="23"/>
      <c r="E626" s="28"/>
      <c r="F626" s="25"/>
      <c r="G626" s="25"/>
      <c r="H626" s="26"/>
    </row>
    <row r="627" spans="1:8" ht="12.75">
      <c r="A627" s="23"/>
      <c r="B627" s="23"/>
      <c r="D627" s="23"/>
      <c r="E627" s="28"/>
      <c r="F627" s="25"/>
      <c r="G627" s="25"/>
      <c r="H627" s="26"/>
    </row>
    <row r="628" spans="1:8" ht="12.75">
      <c r="A628" s="23"/>
      <c r="B628" s="23"/>
      <c r="D628" s="23"/>
      <c r="E628" s="28"/>
      <c r="F628" s="25"/>
      <c r="G628" s="25"/>
      <c r="H628" s="26"/>
    </row>
    <row r="629" spans="1:8" ht="12.75">
      <c r="A629" s="23"/>
      <c r="B629" s="23"/>
      <c r="D629" s="23"/>
      <c r="E629" s="28"/>
      <c r="F629" s="25"/>
      <c r="G629" s="25"/>
      <c r="H629" s="26"/>
    </row>
    <row r="630" spans="1:8" ht="12.75">
      <c r="A630" s="23"/>
      <c r="B630" s="23"/>
      <c r="D630" s="23"/>
      <c r="E630" s="28"/>
      <c r="F630" s="25"/>
      <c r="G630" s="25"/>
      <c r="H630" s="26"/>
    </row>
    <row r="631" spans="1:8" ht="12.75">
      <c r="A631" s="23"/>
      <c r="B631" s="23"/>
      <c r="D631" s="23"/>
      <c r="E631" s="28"/>
      <c r="F631" s="25"/>
      <c r="G631" s="25"/>
      <c r="H631" s="26"/>
    </row>
    <row r="632" spans="1:8" ht="12.75">
      <c r="A632" s="23"/>
      <c r="B632" s="23"/>
      <c r="D632" s="23"/>
      <c r="E632" s="28"/>
      <c r="F632" s="25"/>
      <c r="G632" s="25"/>
      <c r="H632" s="26"/>
    </row>
    <row r="633" spans="1:8" ht="12.75">
      <c r="A633" s="23"/>
      <c r="B633" s="23"/>
      <c r="D633" s="23"/>
      <c r="E633" s="28"/>
      <c r="F633" s="25"/>
      <c r="G633" s="25"/>
      <c r="H633" s="26"/>
    </row>
    <row r="634" spans="1:8" ht="12.75">
      <c r="A634" s="23"/>
      <c r="B634" s="23"/>
      <c r="D634" s="23"/>
      <c r="E634" s="28"/>
      <c r="F634" s="25"/>
      <c r="G634" s="25"/>
      <c r="H634" s="26"/>
    </row>
    <row r="635" spans="1:8" ht="12.75">
      <c r="A635" s="23"/>
      <c r="B635" s="23"/>
      <c r="D635" s="23"/>
      <c r="E635" s="28"/>
      <c r="F635" s="25"/>
      <c r="G635" s="25"/>
      <c r="H635" s="26"/>
    </row>
    <row r="636" spans="1:8" ht="12.75">
      <c r="A636" s="23"/>
      <c r="B636" s="23"/>
      <c r="D636" s="23"/>
      <c r="E636" s="28"/>
      <c r="F636" s="25"/>
      <c r="G636" s="25"/>
      <c r="H636" s="26"/>
    </row>
    <row r="637" spans="1:8" ht="12.75">
      <c r="A637" s="23"/>
      <c r="B637" s="23"/>
      <c r="D637" s="23"/>
      <c r="E637" s="28"/>
      <c r="F637" s="25"/>
      <c r="G637" s="25"/>
      <c r="H637" s="26"/>
    </row>
    <row r="638" spans="1:8" ht="12.75">
      <c r="A638" s="23"/>
      <c r="B638" s="23"/>
      <c r="D638" s="23"/>
      <c r="E638" s="28"/>
      <c r="F638" s="25"/>
      <c r="G638" s="25"/>
      <c r="H638" s="26"/>
    </row>
    <row r="639" spans="1:8" ht="12.75">
      <c r="A639" s="23"/>
      <c r="B639" s="23"/>
      <c r="D639" s="23"/>
      <c r="E639" s="28"/>
      <c r="F639" s="25"/>
      <c r="G639" s="25"/>
      <c r="H639" s="26"/>
    </row>
    <row r="640" spans="1:8" ht="12.75">
      <c r="A640" s="23"/>
      <c r="B640" s="23"/>
      <c r="D640" s="23"/>
      <c r="E640" s="28"/>
      <c r="F640" s="25"/>
      <c r="G640" s="25"/>
      <c r="H640" s="26"/>
    </row>
    <row r="641" spans="1:8" ht="12.75">
      <c r="A641" s="23"/>
      <c r="B641" s="23"/>
      <c r="D641" s="23"/>
      <c r="E641" s="28"/>
      <c r="F641" s="25"/>
      <c r="G641" s="25"/>
      <c r="H641" s="26"/>
    </row>
    <row r="642" spans="1:8" ht="12.75">
      <c r="A642" s="23"/>
      <c r="B642" s="23"/>
      <c r="D642" s="23"/>
      <c r="E642" s="28"/>
      <c r="F642" s="25"/>
      <c r="G642" s="25"/>
      <c r="H642" s="26"/>
    </row>
    <row r="643" spans="1:8" ht="12.75">
      <c r="A643" s="23"/>
      <c r="B643" s="23"/>
      <c r="D643" s="23"/>
      <c r="E643" s="28"/>
      <c r="F643" s="25"/>
      <c r="G643" s="25"/>
      <c r="H643" s="26"/>
    </row>
    <row r="644" spans="1:8" ht="12.75">
      <c r="A644" s="23"/>
      <c r="B644" s="23"/>
      <c r="D644" s="23"/>
      <c r="E644" s="28"/>
      <c r="F644" s="25"/>
      <c r="G644" s="25"/>
      <c r="H644" s="26"/>
    </row>
    <row r="645" spans="1:8" ht="12.75">
      <c r="A645" s="23"/>
      <c r="B645" s="23"/>
      <c r="D645" s="23"/>
      <c r="E645" s="28"/>
      <c r="F645" s="25"/>
      <c r="G645" s="25"/>
      <c r="H645" s="26"/>
    </row>
    <row r="646" spans="1:8" ht="12.75">
      <c r="A646" s="23"/>
      <c r="B646" s="23"/>
      <c r="D646" s="23"/>
      <c r="E646" s="28"/>
      <c r="F646" s="25"/>
      <c r="G646" s="25"/>
      <c r="H646" s="26"/>
    </row>
    <row r="647" spans="1:8" ht="12.75">
      <c r="A647" s="23"/>
      <c r="B647" s="23"/>
      <c r="D647" s="23"/>
      <c r="E647" s="28"/>
      <c r="F647" s="25"/>
      <c r="G647" s="25"/>
      <c r="H647" s="26"/>
    </row>
    <row r="648" spans="1:8" ht="12.75">
      <c r="A648" s="23"/>
      <c r="B648" s="23"/>
      <c r="D648" s="23"/>
      <c r="E648" s="28"/>
      <c r="F648" s="25"/>
      <c r="G648" s="25"/>
      <c r="H648" s="26"/>
    </row>
    <row r="649" spans="1:8" ht="12.75">
      <c r="A649" s="23"/>
      <c r="B649" s="23"/>
      <c r="D649" s="23"/>
      <c r="E649" s="28"/>
      <c r="F649" s="25"/>
      <c r="G649" s="25"/>
      <c r="H649" s="26"/>
    </row>
    <row r="650" spans="1:8" ht="12.75">
      <c r="A650" s="23"/>
      <c r="B650" s="23"/>
      <c r="D650" s="23"/>
      <c r="E650" s="28"/>
      <c r="F650" s="25"/>
      <c r="G650" s="25"/>
      <c r="H650" s="26"/>
    </row>
    <row r="651" spans="1:8" ht="12.75">
      <c r="A651" s="23"/>
      <c r="B651" s="23"/>
      <c r="D651" s="23"/>
      <c r="E651" s="28"/>
      <c r="F651" s="25"/>
      <c r="G651" s="25"/>
      <c r="H651" s="26"/>
    </row>
    <row r="652" spans="1:8" ht="12.75">
      <c r="A652" s="23"/>
      <c r="B652" s="23"/>
      <c r="D652" s="23"/>
      <c r="E652" s="28"/>
      <c r="F652" s="25"/>
      <c r="G652" s="25"/>
      <c r="H652" s="26"/>
    </row>
    <row r="653" spans="1:8" ht="12.75">
      <c r="A653" s="23"/>
      <c r="B653" s="23"/>
      <c r="D653" s="23"/>
      <c r="E653" s="28"/>
      <c r="F653" s="25"/>
      <c r="G653" s="25"/>
      <c r="H653" s="26"/>
    </row>
    <row r="654" spans="1:8" ht="12.75">
      <c r="A654" s="23"/>
      <c r="B654" s="23"/>
      <c r="D654" s="23"/>
      <c r="E654" s="28"/>
      <c r="F654" s="25"/>
      <c r="G654" s="25"/>
      <c r="H654" s="26"/>
    </row>
    <row r="655" spans="1:8" ht="12.75">
      <c r="A655" s="23"/>
      <c r="B655" s="23"/>
      <c r="D655" s="23"/>
      <c r="E655" s="28"/>
      <c r="F655" s="25"/>
      <c r="G655" s="25"/>
      <c r="H655" s="26"/>
    </row>
    <row r="656" spans="1:8" ht="12.75">
      <c r="A656" s="23"/>
      <c r="B656" s="23"/>
      <c r="D656" s="23"/>
      <c r="E656" s="28"/>
      <c r="F656" s="25"/>
      <c r="G656" s="25"/>
      <c r="H656" s="26"/>
    </row>
    <row r="657" spans="1:8" ht="12.75">
      <c r="A657" s="23"/>
      <c r="B657" s="23"/>
      <c r="D657" s="23"/>
      <c r="E657" s="28"/>
      <c r="F657" s="25"/>
      <c r="G657" s="25"/>
      <c r="H657" s="26"/>
    </row>
    <row r="658" spans="1:8" ht="12.75">
      <c r="A658" s="23"/>
      <c r="B658" s="23"/>
      <c r="D658" s="23"/>
      <c r="E658" s="28"/>
      <c r="F658" s="25"/>
      <c r="G658" s="25"/>
      <c r="H658" s="26"/>
    </row>
    <row r="659" spans="1:8" ht="12.75">
      <c r="A659" s="23"/>
      <c r="B659" s="23"/>
      <c r="D659" s="23"/>
      <c r="E659" s="28"/>
      <c r="F659" s="25"/>
      <c r="G659" s="25"/>
      <c r="H659" s="26"/>
    </row>
    <row r="660" spans="1:8" ht="12.75">
      <c r="A660" s="23"/>
      <c r="B660" s="23"/>
      <c r="D660" s="23"/>
      <c r="E660" s="28"/>
      <c r="F660" s="25"/>
      <c r="G660" s="25"/>
      <c r="H660" s="26"/>
    </row>
    <row r="661" spans="1:8" ht="12.75">
      <c r="A661" s="23"/>
      <c r="B661" s="23"/>
      <c r="D661" s="23"/>
      <c r="E661" s="28"/>
      <c r="F661" s="25"/>
      <c r="G661" s="25"/>
      <c r="H661" s="26"/>
    </row>
    <row r="662" spans="1:8" ht="12.75">
      <c r="A662" s="23"/>
      <c r="B662" s="23"/>
      <c r="D662" s="23"/>
      <c r="E662" s="28"/>
      <c r="F662" s="25"/>
      <c r="G662" s="25"/>
      <c r="H662" s="26"/>
    </row>
    <row r="663" spans="1:8" ht="12.75">
      <c r="A663" s="23"/>
      <c r="B663" s="23"/>
      <c r="D663" s="23"/>
      <c r="E663" s="28"/>
      <c r="F663" s="25"/>
      <c r="G663" s="25"/>
      <c r="H663" s="26"/>
    </row>
    <row r="664" spans="1:8" ht="12.75">
      <c r="A664" s="23"/>
      <c r="B664" s="23"/>
      <c r="D664" s="23"/>
      <c r="E664" s="28"/>
      <c r="F664" s="25"/>
      <c r="G664" s="25"/>
      <c r="H664" s="26"/>
    </row>
    <row r="665" spans="1:8" ht="12.75">
      <c r="A665" s="23"/>
      <c r="B665" s="23"/>
      <c r="D665" s="23"/>
      <c r="E665" s="28"/>
      <c r="F665" s="25"/>
      <c r="G665" s="25"/>
      <c r="H665" s="26"/>
    </row>
    <row r="666" spans="1:8" ht="12.75">
      <c r="A666" s="23"/>
      <c r="B666" s="23"/>
      <c r="D666" s="23"/>
      <c r="E666" s="28"/>
      <c r="F666" s="25"/>
      <c r="G666" s="25"/>
      <c r="H666" s="26"/>
    </row>
    <row r="667" spans="1:8" ht="12.75">
      <c r="A667" s="23"/>
      <c r="B667" s="23"/>
      <c r="D667" s="23"/>
      <c r="E667" s="28"/>
      <c r="F667" s="25"/>
      <c r="G667" s="25"/>
      <c r="H667" s="26"/>
    </row>
    <row r="668" spans="1:8" ht="12.75">
      <c r="A668" s="23"/>
      <c r="B668" s="23"/>
      <c r="D668" s="23"/>
      <c r="E668" s="28"/>
      <c r="F668" s="25"/>
      <c r="G668" s="25"/>
      <c r="H668" s="26"/>
    </row>
    <row r="669" spans="1:8" ht="12.75">
      <c r="A669" s="23"/>
      <c r="B669" s="23"/>
      <c r="D669" s="23"/>
      <c r="E669" s="28"/>
      <c r="F669" s="25"/>
      <c r="G669" s="25"/>
      <c r="H669" s="26"/>
    </row>
    <row r="670" spans="1:8" ht="12.75">
      <c r="A670" s="23"/>
      <c r="B670" s="23"/>
      <c r="D670" s="23"/>
      <c r="E670" s="28"/>
      <c r="F670" s="25"/>
      <c r="G670" s="25"/>
      <c r="H670" s="26"/>
    </row>
    <row r="671" spans="1:8" ht="12.75">
      <c r="A671" s="23"/>
      <c r="B671" s="23"/>
      <c r="D671" s="23"/>
      <c r="E671" s="28"/>
      <c r="F671" s="25"/>
      <c r="G671" s="25"/>
      <c r="H671" s="26"/>
    </row>
    <row r="672" spans="1:8" ht="12.75">
      <c r="A672" s="23"/>
      <c r="B672" s="23"/>
      <c r="D672" s="23"/>
      <c r="E672" s="28"/>
      <c r="F672" s="25"/>
      <c r="G672" s="25"/>
      <c r="H672" s="26"/>
    </row>
    <row r="673" spans="1:8" ht="12.75">
      <c r="A673" s="23"/>
      <c r="B673" s="23"/>
      <c r="D673" s="23"/>
      <c r="E673" s="28"/>
      <c r="F673" s="25"/>
      <c r="G673" s="25"/>
      <c r="H673" s="26"/>
    </row>
    <row r="674" spans="1:8" ht="12.75">
      <c r="A674" s="23"/>
      <c r="B674" s="23"/>
      <c r="D674" s="23"/>
      <c r="E674" s="28"/>
      <c r="F674" s="25"/>
      <c r="G674" s="25"/>
      <c r="H674" s="26"/>
    </row>
    <row r="675" spans="1:8" ht="12.75">
      <c r="A675" s="23"/>
      <c r="B675" s="23"/>
      <c r="D675" s="23"/>
      <c r="E675" s="28"/>
      <c r="F675" s="25"/>
      <c r="G675" s="25"/>
      <c r="H675" s="26"/>
    </row>
    <row r="676" spans="1:8" ht="12.75">
      <c r="A676" s="23"/>
      <c r="B676" s="23"/>
      <c r="D676" s="23"/>
      <c r="E676" s="28"/>
      <c r="F676" s="25"/>
      <c r="G676" s="25"/>
      <c r="H676" s="26"/>
    </row>
    <row r="677" spans="1:8" ht="12.75">
      <c r="A677" s="23"/>
      <c r="B677" s="23"/>
      <c r="D677" s="23"/>
      <c r="E677" s="28"/>
      <c r="F677" s="25"/>
      <c r="G677" s="25"/>
      <c r="H677" s="26"/>
    </row>
    <row r="678" spans="1:8" ht="12.75">
      <c r="A678" s="23"/>
      <c r="B678" s="23"/>
      <c r="D678" s="23"/>
      <c r="E678" s="28"/>
      <c r="F678" s="25"/>
      <c r="G678" s="25"/>
      <c r="H678" s="26"/>
    </row>
    <row r="679" spans="1:8" ht="12.75">
      <c r="A679" s="23"/>
      <c r="B679" s="23"/>
      <c r="D679" s="23"/>
      <c r="E679" s="28"/>
      <c r="F679" s="25"/>
      <c r="G679" s="25"/>
      <c r="H679" s="26"/>
    </row>
    <row r="680" spans="1:8" ht="12.75">
      <c r="A680" s="23"/>
      <c r="B680" s="23"/>
      <c r="D680" s="23"/>
      <c r="E680" s="28"/>
      <c r="F680" s="25"/>
      <c r="G680" s="25"/>
      <c r="H680" s="26"/>
    </row>
    <row r="681" spans="1:8" ht="12.75">
      <c r="A681" s="23"/>
      <c r="B681" s="23"/>
      <c r="D681" s="23"/>
      <c r="E681" s="28"/>
      <c r="F681" s="25"/>
      <c r="G681" s="25"/>
      <c r="H681" s="26"/>
    </row>
    <row r="682" spans="1:8" ht="12.75">
      <c r="A682" s="23"/>
      <c r="B682" s="23"/>
      <c r="D682" s="23"/>
      <c r="E682" s="28"/>
      <c r="F682" s="25"/>
      <c r="G682" s="25"/>
      <c r="H682" s="26"/>
    </row>
    <row r="683" spans="1:8" ht="12.75">
      <c r="A683" s="23"/>
      <c r="B683" s="23"/>
      <c r="D683" s="23"/>
      <c r="E683" s="28"/>
      <c r="F683" s="25"/>
      <c r="G683" s="25"/>
      <c r="H683" s="26"/>
    </row>
    <row r="684" spans="1:8" ht="12.75">
      <c r="A684" s="23"/>
      <c r="B684" s="23"/>
      <c r="D684" s="23"/>
      <c r="E684" s="28"/>
      <c r="F684" s="25"/>
      <c r="G684" s="25"/>
      <c r="H684" s="26"/>
    </row>
    <row r="685" spans="1:8" ht="12.75">
      <c r="A685" s="23"/>
      <c r="B685" s="23"/>
      <c r="D685" s="23"/>
      <c r="E685" s="28"/>
      <c r="F685" s="25"/>
      <c r="G685" s="25"/>
      <c r="H685" s="26"/>
    </row>
    <row r="686" spans="1:8" ht="12.75">
      <c r="A686" s="23"/>
      <c r="B686" s="23"/>
      <c r="D686" s="23"/>
      <c r="E686" s="28"/>
      <c r="F686" s="25"/>
      <c r="G686" s="25"/>
      <c r="H686" s="26"/>
    </row>
    <row r="687" spans="1:8" ht="12.75">
      <c r="A687" s="23"/>
      <c r="B687" s="23"/>
      <c r="D687" s="23"/>
      <c r="E687" s="28"/>
      <c r="F687" s="25"/>
      <c r="G687" s="25"/>
      <c r="H687" s="26"/>
    </row>
    <row r="688" spans="1:8" ht="12.75">
      <c r="A688" s="23"/>
      <c r="B688" s="23"/>
      <c r="D688" s="23"/>
      <c r="E688" s="28"/>
      <c r="F688" s="25"/>
      <c r="G688" s="25"/>
      <c r="H688" s="26"/>
    </row>
    <row r="689" spans="1:8" ht="12.75">
      <c r="A689" s="23"/>
      <c r="B689" s="23"/>
      <c r="D689" s="23"/>
      <c r="E689" s="28"/>
      <c r="F689" s="25"/>
      <c r="G689" s="25"/>
      <c r="H689" s="26"/>
    </row>
    <row r="690" spans="1:8" ht="12.75">
      <c r="A690" s="23"/>
      <c r="B690" s="23"/>
      <c r="D690" s="23"/>
      <c r="E690" s="28"/>
      <c r="F690" s="25"/>
      <c r="G690" s="25"/>
      <c r="H690" s="26"/>
    </row>
    <row r="691" spans="1:8" ht="12.75">
      <c r="A691" s="23"/>
      <c r="B691" s="23"/>
      <c r="D691" s="23"/>
      <c r="E691" s="28"/>
      <c r="F691" s="25"/>
      <c r="G691" s="25"/>
      <c r="H691" s="26"/>
    </row>
    <row r="692" spans="1:8" ht="12.75">
      <c r="A692" s="23"/>
      <c r="B692" s="23"/>
      <c r="D692" s="23"/>
      <c r="E692" s="28"/>
      <c r="F692" s="25"/>
      <c r="G692" s="25"/>
      <c r="H692" s="26"/>
    </row>
    <row r="693" spans="1:8" ht="12.75">
      <c r="A693" s="23"/>
      <c r="B693" s="23"/>
      <c r="D693" s="23"/>
      <c r="E693" s="28"/>
      <c r="F693" s="25"/>
      <c r="G693" s="25"/>
      <c r="H693" s="26"/>
    </row>
    <row r="694" spans="1:8" ht="12.75">
      <c r="A694" s="23"/>
      <c r="B694" s="23"/>
      <c r="D694" s="23"/>
      <c r="E694" s="28"/>
      <c r="F694" s="25"/>
      <c r="G694" s="25"/>
      <c r="H694" s="26"/>
    </row>
  </sheetData>
  <mergeCells count="80">
    <mergeCell ref="G75:I75"/>
    <mergeCell ref="G76:I76"/>
    <mergeCell ref="D59:E59"/>
    <mergeCell ref="A60:A68"/>
    <mergeCell ref="D60:E60"/>
    <mergeCell ref="D61:E61"/>
    <mergeCell ref="D62:E62"/>
    <mergeCell ref="D63:E63"/>
    <mergeCell ref="D64:E64"/>
    <mergeCell ref="D65:E65"/>
    <mergeCell ref="D66:E66"/>
    <mergeCell ref="D67:E67"/>
    <mergeCell ref="D54:E54"/>
    <mergeCell ref="D55:E55"/>
    <mergeCell ref="D56:E56"/>
    <mergeCell ref="D58:E58"/>
    <mergeCell ref="D50:E50"/>
    <mergeCell ref="D51:E51"/>
    <mergeCell ref="D52:E52"/>
    <mergeCell ref="D53:E53"/>
    <mergeCell ref="D46:E46"/>
    <mergeCell ref="D47:E47"/>
    <mergeCell ref="D48:E48"/>
    <mergeCell ref="D49:E49"/>
    <mergeCell ref="D42:E42"/>
    <mergeCell ref="D43:E43"/>
    <mergeCell ref="D44:E44"/>
    <mergeCell ref="D45:E45"/>
    <mergeCell ref="D33:E33"/>
    <mergeCell ref="D34:E34"/>
    <mergeCell ref="D35:E35"/>
    <mergeCell ref="A36:A47"/>
    <mergeCell ref="D36:E36"/>
    <mergeCell ref="D37:E37"/>
    <mergeCell ref="D38:E38"/>
    <mergeCell ref="D39:E39"/>
    <mergeCell ref="D40:E40"/>
    <mergeCell ref="D41:E41"/>
    <mergeCell ref="A19:A32"/>
    <mergeCell ref="D19:E19"/>
    <mergeCell ref="B20:B30"/>
    <mergeCell ref="D20:E20"/>
    <mergeCell ref="D21:E21"/>
    <mergeCell ref="D22:E22"/>
    <mergeCell ref="C24:C29"/>
    <mergeCell ref="D30:E30"/>
    <mergeCell ref="D31:E31"/>
    <mergeCell ref="D32:E32"/>
    <mergeCell ref="D13:E13"/>
    <mergeCell ref="D16:E16"/>
    <mergeCell ref="D17:E17"/>
    <mergeCell ref="D18:E18"/>
    <mergeCell ref="D12:E12"/>
    <mergeCell ref="A13:A17"/>
    <mergeCell ref="N9:N10"/>
    <mergeCell ref="B11:C11"/>
    <mergeCell ref="D11:E11"/>
    <mergeCell ref="H9:H10"/>
    <mergeCell ref="I9:I10"/>
    <mergeCell ref="J9:J10"/>
    <mergeCell ref="K9:K10"/>
    <mergeCell ref="A9:C10"/>
    <mergeCell ref="G9:G10"/>
    <mergeCell ref="A1:E1"/>
    <mergeCell ref="A2:E2"/>
    <mergeCell ref="A3:E3"/>
    <mergeCell ref="A6:M6"/>
    <mergeCell ref="L9:M9"/>
    <mergeCell ref="D9:E10"/>
    <mergeCell ref="F9:F10"/>
    <mergeCell ref="G77:I77"/>
    <mergeCell ref="G82:I82"/>
    <mergeCell ref="D68:E68"/>
    <mergeCell ref="A71:F71"/>
    <mergeCell ref="H71:M71"/>
    <mergeCell ref="A78:B78"/>
    <mergeCell ref="C78:I78"/>
    <mergeCell ref="A72:F72"/>
    <mergeCell ref="H72:M72"/>
    <mergeCell ref="E75:F75"/>
  </mergeCells>
  <printOptions/>
  <pageMargins left="0.7480314960629921" right="0.7480314960629921" top="0.7874015748031497" bottom="0.6299212598425197" header="0.5118110236220472" footer="0.5118110236220472"/>
  <pageSetup orientation="landscape" paperSize="9" scale="99" r:id="rId1"/>
  <headerFooter alignWithMargins="0">
    <oddFooter>&amp;CPage &amp;P</oddFooter>
  </headerFooter>
  <colBreaks count="1" manualBreakCount="1">
    <brk id="1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IS203"/>
  <sheetViews>
    <sheetView workbookViewId="0" topLeftCell="A1">
      <pane xSplit="6" ySplit="12" topLeftCell="G115" activePane="bottomRight" state="frozen"/>
      <selection pane="topLeft" activeCell="A1" sqref="A1"/>
      <selection pane="topRight" activeCell="G1" sqref="G1"/>
      <selection pane="bottomLeft" activeCell="A12" sqref="A12"/>
      <selection pane="bottomRight" activeCell="S115" sqref="S115"/>
    </sheetView>
  </sheetViews>
  <sheetFormatPr defaultColWidth="9.140625" defaultRowHeight="12.75"/>
  <cols>
    <col min="1" max="1" width="4.7109375" style="96" customWidth="1"/>
    <col min="2" max="2" width="3.421875" style="96" customWidth="1"/>
    <col min="3" max="3" width="3.7109375" style="96" customWidth="1"/>
    <col min="4" max="4" width="5.8515625" style="96" customWidth="1"/>
    <col min="5" max="5" width="32.421875" style="101" customWidth="1"/>
    <col min="6" max="6" width="5.00390625" style="95" customWidth="1"/>
    <col min="7" max="9" width="12.140625" style="51" customWidth="1"/>
    <col min="10" max="13" width="13.8515625" style="51" customWidth="1"/>
    <col min="14" max="14" width="12.421875" style="51" customWidth="1"/>
    <col min="15" max="15" width="8.8515625" style="54" customWidth="1"/>
    <col min="16" max="16" width="8.8515625" style="25" customWidth="1"/>
    <col min="17" max="16384" width="9.140625" style="53" customWidth="1"/>
  </cols>
  <sheetData>
    <row r="1" spans="1:15" ht="12.75">
      <c r="A1" s="312" t="s">
        <v>228</v>
      </c>
      <c r="B1" s="312"/>
      <c r="C1" s="312"/>
      <c r="D1" s="312"/>
      <c r="E1" s="312"/>
      <c r="F1" s="89"/>
      <c r="G1" s="50"/>
      <c r="H1" s="50"/>
      <c r="I1" s="50"/>
      <c r="J1" s="50"/>
      <c r="K1" s="50"/>
      <c r="L1" s="50"/>
      <c r="M1" s="50"/>
      <c r="N1" s="50" t="s">
        <v>102</v>
      </c>
      <c r="O1" s="90"/>
    </row>
    <row r="2" spans="1:15" ht="12.75">
      <c r="A2" s="312" t="s">
        <v>229</v>
      </c>
      <c r="B2" s="312"/>
      <c r="C2" s="312"/>
      <c r="D2" s="312"/>
      <c r="E2" s="312"/>
      <c r="F2" s="89"/>
      <c r="G2" s="50"/>
      <c r="H2" s="50"/>
      <c r="I2" s="50"/>
      <c r="J2" s="50"/>
      <c r="K2" s="50"/>
      <c r="L2" s="50"/>
      <c r="M2" s="50"/>
      <c r="N2" s="50"/>
      <c r="O2" s="90"/>
    </row>
    <row r="3" spans="1:15" ht="12.75">
      <c r="A3" s="312" t="s">
        <v>230</v>
      </c>
      <c r="B3" s="312"/>
      <c r="C3" s="312"/>
      <c r="D3" s="312"/>
      <c r="E3" s="312"/>
      <c r="F3" s="89"/>
      <c r="G3" s="50"/>
      <c r="H3" s="50"/>
      <c r="I3" s="50"/>
      <c r="J3" s="50"/>
      <c r="K3" s="50"/>
      <c r="L3" s="50"/>
      <c r="M3" s="50"/>
      <c r="N3" s="50"/>
      <c r="O3" s="90"/>
    </row>
    <row r="4" spans="1:19" ht="15.75">
      <c r="A4" s="91"/>
      <c r="B4" s="91"/>
      <c r="C4" s="91"/>
      <c r="D4" s="387"/>
      <c r="E4" s="388"/>
      <c r="F4" s="388"/>
      <c r="G4" s="388"/>
      <c r="H4" s="388"/>
      <c r="I4" s="388"/>
      <c r="J4" s="388"/>
      <c r="K4" s="388"/>
      <c r="L4" s="388"/>
      <c r="M4" s="388"/>
      <c r="N4" s="388"/>
      <c r="O4" s="388"/>
      <c r="P4" s="331"/>
      <c r="Q4" s="331"/>
      <c r="R4" s="331"/>
      <c r="S4" s="331"/>
    </row>
    <row r="5" spans="1:17" ht="15.75">
      <c r="A5" s="91"/>
      <c r="B5" s="91"/>
      <c r="C5" s="91"/>
      <c r="D5" s="91"/>
      <c r="E5" s="402"/>
      <c r="F5" s="331"/>
      <c r="G5" s="331"/>
      <c r="H5" s="331"/>
      <c r="I5" s="331"/>
      <c r="J5" s="331"/>
      <c r="K5" s="331"/>
      <c r="L5" s="331"/>
      <c r="M5" s="331"/>
      <c r="N5" s="331"/>
      <c r="O5" s="331"/>
      <c r="P5" s="331"/>
      <c r="Q5" s="331"/>
    </row>
    <row r="6" spans="1:15" ht="33" customHeight="1">
      <c r="A6" s="405" t="s">
        <v>180</v>
      </c>
      <c r="B6" s="405"/>
      <c r="C6" s="405"/>
      <c r="D6" s="405"/>
      <c r="E6" s="405"/>
      <c r="F6" s="405"/>
      <c r="G6" s="405"/>
      <c r="H6" s="405"/>
      <c r="I6" s="405"/>
      <c r="J6" s="405"/>
      <c r="K6" s="405"/>
      <c r="L6" s="405"/>
      <c r="M6" s="405"/>
      <c r="N6" s="405"/>
      <c r="O6" s="405"/>
    </row>
    <row r="7" spans="1:15" ht="15.75">
      <c r="A7" s="91"/>
      <c r="B7" s="91"/>
      <c r="C7" s="91"/>
      <c r="D7" s="91"/>
      <c r="E7" s="92"/>
      <c r="F7" s="89"/>
      <c r="G7" s="50"/>
      <c r="H7" s="50"/>
      <c r="I7" s="50"/>
      <c r="J7" s="50"/>
      <c r="K7" s="50"/>
      <c r="L7" s="50"/>
      <c r="M7" s="50"/>
      <c r="N7" s="50"/>
      <c r="O7" s="90"/>
    </row>
    <row r="8" spans="1:15" ht="15.75" thickBot="1">
      <c r="A8" s="93"/>
      <c r="B8" s="93"/>
      <c r="C8" s="93"/>
      <c r="D8" s="93"/>
      <c r="E8" s="94"/>
      <c r="F8" s="89"/>
      <c r="G8" s="50"/>
      <c r="H8" s="50"/>
      <c r="I8" s="50"/>
      <c r="J8" s="50"/>
      <c r="K8" s="50"/>
      <c r="L8" s="50"/>
      <c r="M8" s="50"/>
      <c r="N8" s="50"/>
      <c r="O8" s="90" t="s">
        <v>46</v>
      </c>
    </row>
    <row r="9" spans="1:16" ht="25.5" customHeight="1" thickBot="1">
      <c r="A9" s="366"/>
      <c r="B9" s="367"/>
      <c r="C9" s="368"/>
      <c r="D9" s="366" t="s">
        <v>47</v>
      </c>
      <c r="E9" s="368"/>
      <c r="F9" s="394" t="s">
        <v>52</v>
      </c>
      <c r="G9" s="381" t="s">
        <v>425</v>
      </c>
      <c r="H9" s="389" t="s">
        <v>357</v>
      </c>
      <c r="I9" s="392"/>
      <c r="J9" s="393"/>
      <c r="K9" s="389" t="s">
        <v>359</v>
      </c>
      <c r="L9" s="392"/>
      <c r="M9" s="392"/>
      <c r="N9" s="393"/>
      <c r="O9" s="102" t="s">
        <v>6</v>
      </c>
      <c r="P9" s="60"/>
    </row>
    <row r="10" spans="1:16" ht="18.75" customHeight="1" thickBot="1">
      <c r="A10" s="369"/>
      <c r="B10" s="370"/>
      <c r="C10" s="371"/>
      <c r="D10" s="369"/>
      <c r="E10" s="371"/>
      <c r="F10" s="395"/>
      <c r="G10" s="398"/>
      <c r="H10" s="389" t="s">
        <v>269</v>
      </c>
      <c r="I10" s="393"/>
      <c r="J10" s="381" t="s">
        <v>236</v>
      </c>
      <c r="K10" s="389" t="s">
        <v>410</v>
      </c>
      <c r="L10" s="390"/>
      <c r="M10" s="390"/>
      <c r="N10" s="391"/>
      <c r="O10" s="397" t="s">
        <v>419</v>
      </c>
      <c r="P10" s="400" t="s">
        <v>427</v>
      </c>
    </row>
    <row r="11" spans="1:16" ht="34.5" customHeight="1" thickBot="1">
      <c r="A11" s="372"/>
      <c r="B11" s="373"/>
      <c r="C11" s="374"/>
      <c r="D11" s="372"/>
      <c r="E11" s="374"/>
      <c r="F11" s="396"/>
      <c r="G11" s="399"/>
      <c r="H11" s="102" t="s">
        <v>358</v>
      </c>
      <c r="I11" s="102" t="s">
        <v>268</v>
      </c>
      <c r="J11" s="382"/>
      <c r="K11" s="291" t="s">
        <v>411</v>
      </c>
      <c r="L11" s="291" t="s">
        <v>412</v>
      </c>
      <c r="M11" s="269" t="s">
        <v>413</v>
      </c>
      <c r="N11" s="145" t="s">
        <v>414</v>
      </c>
      <c r="O11" s="382"/>
      <c r="P11" s="401"/>
    </row>
    <row r="12" spans="1:16" ht="13.5" customHeight="1" thickBot="1">
      <c r="A12" s="175">
        <v>0</v>
      </c>
      <c r="B12" s="359">
        <v>1</v>
      </c>
      <c r="C12" s="360"/>
      <c r="D12" s="361">
        <v>2</v>
      </c>
      <c r="E12" s="362"/>
      <c r="F12" s="259">
        <v>3</v>
      </c>
      <c r="G12" s="173" t="s">
        <v>426</v>
      </c>
      <c r="H12" s="174">
        <v>4</v>
      </c>
      <c r="I12" s="173" t="s">
        <v>409</v>
      </c>
      <c r="J12" s="174">
        <v>5</v>
      </c>
      <c r="K12" s="173" t="s">
        <v>415</v>
      </c>
      <c r="L12" s="173" t="s">
        <v>416</v>
      </c>
      <c r="M12" s="173" t="s">
        <v>417</v>
      </c>
      <c r="N12" s="173" t="s">
        <v>418</v>
      </c>
      <c r="O12" s="174">
        <v>7</v>
      </c>
      <c r="P12" s="247">
        <v>8</v>
      </c>
    </row>
    <row r="13" spans="1:17" ht="17.25" customHeight="1">
      <c r="A13" s="179" t="s">
        <v>25</v>
      </c>
      <c r="B13" s="191"/>
      <c r="C13" s="192"/>
      <c r="D13" s="403" t="s">
        <v>270</v>
      </c>
      <c r="E13" s="404"/>
      <c r="F13" s="254">
        <v>1</v>
      </c>
      <c r="G13" s="215">
        <f aca="true" t="shared" si="0" ref="G13:N13">G14+G34+G40</f>
        <v>1734639.7</v>
      </c>
      <c r="H13" s="171">
        <f>H14+H34+H40</f>
        <v>1650000</v>
      </c>
      <c r="I13" s="215">
        <f t="shared" si="0"/>
        <v>1650000</v>
      </c>
      <c r="J13" s="215">
        <f t="shared" si="0"/>
        <v>1675000</v>
      </c>
      <c r="K13" s="245">
        <f t="shared" si="0"/>
        <v>460000</v>
      </c>
      <c r="L13" s="215">
        <f t="shared" si="0"/>
        <v>880000</v>
      </c>
      <c r="M13" s="245">
        <f t="shared" si="0"/>
        <v>1300000</v>
      </c>
      <c r="N13" s="215">
        <f t="shared" si="0"/>
        <v>1842500</v>
      </c>
      <c r="O13" s="260">
        <f aca="true" t="shared" si="1" ref="O13:O20">N13/J13*100</f>
        <v>110.00000000000001</v>
      </c>
      <c r="P13" s="251">
        <f>J13/G13*100</f>
        <v>96.56183932605717</v>
      </c>
      <c r="Q13" s="54"/>
    </row>
    <row r="14" spans="1:17" ht="41.25" customHeight="1">
      <c r="A14" s="348"/>
      <c r="B14" s="193">
        <v>1</v>
      </c>
      <c r="C14" s="148"/>
      <c r="D14" s="308" t="s">
        <v>362</v>
      </c>
      <c r="E14" s="309"/>
      <c r="F14" s="255">
        <v>2</v>
      </c>
      <c r="G14" s="162">
        <f aca="true" t="shared" si="2" ref="G14:N14">G15+G20+G21+G24+G25+G26</f>
        <v>1730568.2</v>
      </c>
      <c r="H14" s="161">
        <f>H15+H20+H21+H24+H25+H26</f>
        <v>1647450</v>
      </c>
      <c r="I14" s="162">
        <f t="shared" si="2"/>
        <v>1647450</v>
      </c>
      <c r="J14" s="162">
        <f t="shared" si="2"/>
        <v>1672000</v>
      </c>
      <c r="K14" s="161">
        <f t="shared" si="2"/>
        <v>459010</v>
      </c>
      <c r="L14" s="162">
        <f t="shared" si="2"/>
        <v>878350</v>
      </c>
      <c r="M14" s="161">
        <f t="shared" si="2"/>
        <v>1297855</v>
      </c>
      <c r="N14" s="162">
        <f t="shared" si="2"/>
        <v>1839200</v>
      </c>
      <c r="O14" s="248">
        <f t="shared" si="1"/>
        <v>110.00000000000001</v>
      </c>
      <c r="P14" s="252">
        <f aca="true" t="shared" si="3" ref="P14:P77">J14/G14*100</f>
        <v>96.61566646145468</v>
      </c>
      <c r="Q14" s="54"/>
    </row>
    <row r="15" spans="1:17" ht="31.5" customHeight="1">
      <c r="A15" s="348"/>
      <c r="B15" s="347"/>
      <c r="C15" s="148" t="s">
        <v>26</v>
      </c>
      <c r="D15" s="308" t="s">
        <v>197</v>
      </c>
      <c r="E15" s="309"/>
      <c r="F15" s="255">
        <v>3</v>
      </c>
      <c r="G15" s="162">
        <f aca="true" t="shared" si="4" ref="G15:N15">G16+G17+G18+G19</f>
        <v>1512119.7999999998</v>
      </c>
      <c r="H15" s="161">
        <f>H16+H17+H18+H19</f>
        <v>1348000</v>
      </c>
      <c r="I15" s="162">
        <f t="shared" si="4"/>
        <v>1348000</v>
      </c>
      <c r="J15" s="162">
        <f t="shared" si="4"/>
        <v>1419500</v>
      </c>
      <c r="K15" s="161">
        <f t="shared" si="4"/>
        <v>369700</v>
      </c>
      <c r="L15" s="162">
        <f t="shared" si="4"/>
        <v>729500</v>
      </c>
      <c r="M15" s="161">
        <f t="shared" si="4"/>
        <v>1099300</v>
      </c>
      <c r="N15" s="162">
        <f t="shared" si="4"/>
        <v>1560800</v>
      </c>
      <c r="O15" s="248">
        <f t="shared" si="1"/>
        <v>109.95420922860161</v>
      </c>
      <c r="P15" s="252">
        <f t="shared" si="3"/>
        <v>93.87483716567961</v>
      </c>
      <c r="Q15" s="54"/>
    </row>
    <row r="16" spans="1:17" ht="15.75" customHeight="1">
      <c r="A16" s="348"/>
      <c r="B16" s="347"/>
      <c r="C16" s="148"/>
      <c r="D16" s="144" t="s">
        <v>162</v>
      </c>
      <c r="E16" s="194" t="s">
        <v>61</v>
      </c>
      <c r="F16" s="255">
        <v>4</v>
      </c>
      <c r="G16" s="162">
        <v>1382215.4</v>
      </c>
      <c r="H16" s="161">
        <v>1232000</v>
      </c>
      <c r="I16" s="162">
        <v>1232000</v>
      </c>
      <c r="J16" s="162">
        <v>1290500</v>
      </c>
      <c r="K16" s="161">
        <v>330000</v>
      </c>
      <c r="L16" s="162">
        <v>660000</v>
      </c>
      <c r="M16" s="161">
        <v>1000000</v>
      </c>
      <c r="N16" s="162">
        <v>1428300</v>
      </c>
      <c r="O16" s="248">
        <f t="shared" si="1"/>
        <v>110.67803177063153</v>
      </c>
      <c r="P16" s="252">
        <f t="shared" si="3"/>
        <v>93.3646087288566</v>
      </c>
      <c r="Q16" s="54"/>
    </row>
    <row r="17" spans="1:17" ht="15.75" customHeight="1">
      <c r="A17" s="348"/>
      <c r="B17" s="347"/>
      <c r="C17" s="148"/>
      <c r="D17" s="144" t="s">
        <v>163</v>
      </c>
      <c r="E17" s="194" t="s">
        <v>62</v>
      </c>
      <c r="F17" s="255">
        <v>5</v>
      </c>
      <c r="G17" s="162">
        <v>80215.2</v>
      </c>
      <c r="H17" s="161">
        <v>70000</v>
      </c>
      <c r="I17" s="162">
        <v>70000</v>
      </c>
      <c r="J17" s="162">
        <v>77000</v>
      </c>
      <c r="K17" s="161">
        <v>17500</v>
      </c>
      <c r="L17" s="162">
        <v>36500</v>
      </c>
      <c r="M17" s="161">
        <v>57300</v>
      </c>
      <c r="N17" s="162">
        <v>81000</v>
      </c>
      <c r="O17" s="248">
        <f t="shared" si="1"/>
        <v>105.1948051948052</v>
      </c>
      <c r="P17" s="252">
        <f t="shared" si="3"/>
        <v>95.99178210613451</v>
      </c>
      <c r="Q17" s="54"/>
    </row>
    <row r="18" spans="1:17" ht="15.75" customHeight="1">
      <c r="A18" s="348"/>
      <c r="B18" s="347"/>
      <c r="C18" s="148"/>
      <c r="D18" s="144" t="s">
        <v>223</v>
      </c>
      <c r="E18" s="194" t="s">
        <v>63</v>
      </c>
      <c r="F18" s="255">
        <v>6</v>
      </c>
      <c r="G18" s="162">
        <v>27726</v>
      </c>
      <c r="H18" s="161">
        <v>26000</v>
      </c>
      <c r="I18" s="162">
        <v>26000</v>
      </c>
      <c r="J18" s="162">
        <v>30000</v>
      </c>
      <c r="K18" s="161">
        <v>18200</v>
      </c>
      <c r="L18" s="162">
        <v>26000</v>
      </c>
      <c r="M18" s="161">
        <v>30000</v>
      </c>
      <c r="N18" s="162">
        <v>33000</v>
      </c>
      <c r="O18" s="248">
        <f t="shared" si="1"/>
        <v>110.00000000000001</v>
      </c>
      <c r="P18" s="252">
        <f t="shared" si="3"/>
        <v>108.20168794633196</v>
      </c>
      <c r="Q18" s="54"/>
    </row>
    <row r="19" spans="1:17" ht="15.75" customHeight="1">
      <c r="A19" s="348"/>
      <c r="B19" s="347"/>
      <c r="C19" s="148"/>
      <c r="D19" s="144" t="s">
        <v>224</v>
      </c>
      <c r="E19" s="194" t="s">
        <v>64</v>
      </c>
      <c r="F19" s="255">
        <v>7</v>
      </c>
      <c r="G19" s="162">
        <v>21963.2</v>
      </c>
      <c r="H19" s="161">
        <v>20000</v>
      </c>
      <c r="I19" s="162">
        <v>20000</v>
      </c>
      <c r="J19" s="162">
        <v>22000</v>
      </c>
      <c r="K19" s="161">
        <v>4000</v>
      </c>
      <c r="L19" s="162">
        <v>7000</v>
      </c>
      <c r="M19" s="161">
        <v>12000</v>
      </c>
      <c r="N19" s="162">
        <v>18500</v>
      </c>
      <c r="O19" s="248">
        <f t="shared" si="1"/>
        <v>84.0909090909091</v>
      </c>
      <c r="P19" s="252">
        <f t="shared" si="3"/>
        <v>100.16755299774167</v>
      </c>
      <c r="Q19" s="54"/>
    </row>
    <row r="20" spans="1:17" ht="15.75" customHeight="1">
      <c r="A20" s="348"/>
      <c r="B20" s="347"/>
      <c r="C20" s="148" t="s">
        <v>27</v>
      </c>
      <c r="D20" s="308" t="s">
        <v>28</v>
      </c>
      <c r="E20" s="309"/>
      <c r="F20" s="255">
        <v>8</v>
      </c>
      <c r="G20" s="162">
        <v>1059.8</v>
      </c>
      <c r="H20" s="161">
        <v>2000</v>
      </c>
      <c r="I20" s="162">
        <v>2000</v>
      </c>
      <c r="J20" s="162">
        <v>1100</v>
      </c>
      <c r="K20" s="161">
        <v>300</v>
      </c>
      <c r="L20" s="162">
        <v>500</v>
      </c>
      <c r="M20" s="161">
        <v>700</v>
      </c>
      <c r="N20" s="162">
        <v>1200</v>
      </c>
      <c r="O20" s="248">
        <f t="shared" si="1"/>
        <v>109.09090909090908</v>
      </c>
      <c r="P20" s="252">
        <f t="shared" si="3"/>
        <v>103.7931685223627</v>
      </c>
      <c r="Q20" s="54"/>
    </row>
    <row r="21" spans="1:17" ht="43.5" customHeight="1">
      <c r="A21" s="348"/>
      <c r="B21" s="347"/>
      <c r="C21" s="148" t="s">
        <v>29</v>
      </c>
      <c r="D21" s="308" t="s">
        <v>271</v>
      </c>
      <c r="E21" s="309"/>
      <c r="F21" s="255">
        <v>9</v>
      </c>
      <c r="G21" s="162">
        <f aca="true" t="shared" si="5" ref="G21:N21">G22+G23</f>
        <v>4548.1</v>
      </c>
      <c r="H21" s="161">
        <f>H22+H23</f>
        <v>0</v>
      </c>
      <c r="I21" s="162">
        <f t="shared" si="5"/>
        <v>0</v>
      </c>
      <c r="J21" s="162">
        <f t="shared" si="5"/>
        <v>0</v>
      </c>
      <c r="K21" s="161">
        <f t="shared" si="5"/>
        <v>0</v>
      </c>
      <c r="L21" s="162">
        <f t="shared" si="5"/>
        <v>0</v>
      </c>
      <c r="M21" s="161">
        <f t="shared" si="5"/>
        <v>0</v>
      </c>
      <c r="N21" s="162">
        <f t="shared" si="5"/>
        <v>0</v>
      </c>
      <c r="O21" s="248"/>
      <c r="P21" s="252">
        <f t="shared" si="3"/>
        <v>0</v>
      </c>
      <c r="Q21" s="54"/>
    </row>
    <row r="22" spans="1:17" ht="27.75" customHeight="1">
      <c r="A22" s="348"/>
      <c r="B22" s="347"/>
      <c r="C22" s="300"/>
      <c r="D22" s="150" t="s">
        <v>16</v>
      </c>
      <c r="E22" s="195" t="s">
        <v>363</v>
      </c>
      <c r="F22" s="255">
        <v>10</v>
      </c>
      <c r="G22" s="162">
        <v>4548.1</v>
      </c>
      <c r="H22" s="161">
        <v>0</v>
      </c>
      <c r="I22" s="162">
        <v>0</v>
      </c>
      <c r="J22" s="162">
        <v>0</v>
      </c>
      <c r="K22" s="161">
        <v>0</v>
      </c>
      <c r="L22" s="162">
        <v>0</v>
      </c>
      <c r="M22" s="161">
        <v>0</v>
      </c>
      <c r="N22" s="162">
        <v>0</v>
      </c>
      <c r="O22" s="248"/>
      <c r="P22" s="252">
        <f t="shared" si="3"/>
        <v>0</v>
      </c>
      <c r="Q22" s="54"/>
    </row>
    <row r="23" spans="1:17" ht="27.75" customHeight="1">
      <c r="A23" s="348"/>
      <c r="B23" s="347"/>
      <c r="C23" s="300"/>
      <c r="D23" s="150" t="s">
        <v>17</v>
      </c>
      <c r="E23" s="195" t="s">
        <v>30</v>
      </c>
      <c r="F23" s="255">
        <v>11</v>
      </c>
      <c r="G23" s="162">
        <v>0</v>
      </c>
      <c r="H23" s="161">
        <v>0</v>
      </c>
      <c r="I23" s="162">
        <v>0</v>
      </c>
      <c r="J23" s="162">
        <v>0</v>
      </c>
      <c r="K23" s="161">
        <v>0</v>
      </c>
      <c r="L23" s="162">
        <v>0</v>
      </c>
      <c r="M23" s="161">
        <v>0</v>
      </c>
      <c r="N23" s="162">
        <v>0</v>
      </c>
      <c r="O23" s="248"/>
      <c r="P23" s="252"/>
      <c r="Q23" s="54"/>
    </row>
    <row r="24" spans="1:17" ht="18.75" customHeight="1">
      <c r="A24" s="348"/>
      <c r="B24" s="347"/>
      <c r="C24" s="148" t="s">
        <v>31</v>
      </c>
      <c r="D24" s="308" t="s">
        <v>364</v>
      </c>
      <c r="E24" s="309"/>
      <c r="F24" s="255">
        <v>12</v>
      </c>
      <c r="G24" s="162">
        <v>2878</v>
      </c>
      <c r="H24" s="161">
        <v>6500</v>
      </c>
      <c r="I24" s="162">
        <v>6500</v>
      </c>
      <c r="J24" s="162">
        <v>6500</v>
      </c>
      <c r="K24" s="246">
        <v>2040</v>
      </c>
      <c r="L24" s="216">
        <v>3400</v>
      </c>
      <c r="M24" s="246">
        <v>4420</v>
      </c>
      <c r="N24" s="216">
        <v>6800</v>
      </c>
      <c r="O24" s="248">
        <f aca="true" t="shared" si="6" ref="O24:O29">N24/J24*100</f>
        <v>104.61538461538463</v>
      </c>
      <c r="P24" s="252">
        <f t="shared" si="3"/>
        <v>225.85128561501043</v>
      </c>
      <c r="Q24" s="54"/>
    </row>
    <row r="25" spans="1:17" ht="27.75" customHeight="1">
      <c r="A25" s="348"/>
      <c r="B25" s="347"/>
      <c r="C25" s="148" t="s">
        <v>32</v>
      </c>
      <c r="D25" s="308" t="s">
        <v>134</v>
      </c>
      <c r="E25" s="309"/>
      <c r="F25" s="255">
        <v>13</v>
      </c>
      <c r="G25" s="162">
        <v>61055.4</v>
      </c>
      <c r="H25" s="161">
        <v>50000</v>
      </c>
      <c r="I25" s="162">
        <v>50000</v>
      </c>
      <c r="J25" s="162">
        <v>45000</v>
      </c>
      <c r="K25" s="161">
        <v>14100</v>
      </c>
      <c r="L25" s="162">
        <v>23500</v>
      </c>
      <c r="M25" s="161">
        <v>30550</v>
      </c>
      <c r="N25" s="162">
        <v>47700</v>
      </c>
      <c r="O25" s="248">
        <f t="shared" si="6"/>
        <v>106</v>
      </c>
      <c r="P25" s="252">
        <f t="shared" si="3"/>
        <v>73.7035544767539</v>
      </c>
      <c r="Q25" s="54"/>
    </row>
    <row r="26" spans="1:17" ht="38.25" customHeight="1">
      <c r="A26" s="348"/>
      <c r="B26" s="176"/>
      <c r="C26" s="148" t="s">
        <v>38</v>
      </c>
      <c r="D26" s="308" t="s">
        <v>272</v>
      </c>
      <c r="E26" s="309"/>
      <c r="F26" s="255">
        <v>14</v>
      </c>
      <c r="G26" s="162">
        <f aca="true" t="shared" si="7" ref="G26:N26">G27+G28+G31+G32+G33</f>
        <v>148907.1</v>
      </c>
      <c r="H26" s="161">
        <f>H27+H28+H31+H32+H33</f>
        <v>240950</v>
      </c>
      <c r="I26" s="162">
        <f t="shared" si="7"/>
        <v>240950</v>
      </c>
      <c r="J26" s="162">
        <f t="shared" si="7"/>
        <v>199900</v>
      </c>
      <c r="K26" s="161">
        <f t="shared" si="7"/>
        <v>72870</v>
      </c>
      <c r="L26" s="162">
        <f t="shared" si="7"/>
        <v>121450</v>
      </c>
      <c r="M26" s="161">
        <f t="shared" si="7"/>
        <v>162885</v>
      </c>
      <c r="N26" s="162">
        <f t="shared" si="7"/>
        <v>222700</v>
      </c>
      <c r="O26" s="248">
        <f t="shared" si="6"/>
        <v>111.4057028514257</v>
      </c>
      <c r="P26" s="252">
        <f t="shared" si="3"/>
        <v>134.24477409069144</v>
      </c>
      <c r="Q26" s="54"/>
    </row>
    <row r="27" spans="1:17" ht="12.75">
      <c r="A27" s="348"/>
      <c r="B27" s="176"/>
      <c r="C27" s="148"/>
      <c r="D27" s="144" t="s">
        <v>137</v>
      </c>
      <c r="E27" s="194" t="s">
        <v>135</v>
      </c>
      <c r="F27" s="255">
        <v>15</v>
      </c>
      <c r="G27" s="162">
        <v>7946</v>
      </c>
      <c r="H27" s="161">
        <v>4300</v>
      </c>
      <c r="I27" s="162">
        <v>4300</v>
      </c>
      <c r="J27" s="162">
        <v>4000</v>
      </c>
      <c r="K27" s="161">
        <v>1140</v>
      </c>
      <c r="L27" s="162">
        <v>1900</v>
      </c>
      <c r="M27" s="161">
        <v>2470</v>
      </c>
      <c r="N27" s="162">
        <v>3800</v>
      </c>
      <c r="O27" s="248">
        <f t="shared" si="6"/>
        <v>95</v>
      </c>
      <c r="P27" s="252">
        <f t="shared" si="3"/>
        <v>50.339793606846214</v>
      </c>
      <c r="Q27" s="54"/>
    </row>
    <row r="28" spans="1:17" ht="38.25">
      <c r="A28" s="348"/>
      <c r="B28" s="176"/>
      <c r="C28" s="148"/>
      <c r="D28" s="144" t="s">
        <v>198</v>
      </c>
      <c r="E28" s="194" t="s">
        <v>365</v>
      </c>
      <c r="F28" s="255">
        <v>16</v>
      </c>
      <c r="G28" s="162">
        <f aca="true" t="shared" si="8" ref="G28:N28">G29+G30</f>
        <v>4126.9</v>
      </c>
      <c r="H28" s="161">
        <f>H29+H30</f>
        <v>4300</v>
      </c>
      <c r="I28" s="162">
        <f t="shared" si="8"/>
        <v>4300</v>
      </c>
      <c r="J28" s="162">
        <f t="shared" si="8"/>
        <v>2500</v>
      </c>
      <c r="K28" s="161">
        <f t="shared" si="8"/>
        <v>525</v>
      </c>
      <c r="L28" s="162">
        <f t="shared" si="8"/>
        <v>875</v>
      </c>
      <c r="M28" s="161">
        <f t="shared" si="8"/>
        <v>1137.5</v>
      </c>
      <c r="N28" s="162">
        <f t="shared" si="8"/>
        <v>1750</v>
      </c>
      <c r="O28" s="248">
        <f t="shared" si="6"/>
        <v>70</v>
      </c>
      <c r="P28" s="252">
        <f t="shared" si="3"/>
        <v>60.57815793937339</v>
      </c>
      <c r="Q28" s="54"/>
    </row>
    <row r="29" spans="1:17" ht="12.75">
      <c r="A29" s="348"/>
      <c r="B29" s="176"/>
      <c r="C29" s="148"/>
      <c r="D29" s="144"/>
      <c r="E29" s="196" t="s">
        <v>366</v>
      </c>
      <c r="F29" s="255">
        <v>17</v>
      </c>
      <c r="G29" s="162">
        <v>4126.9</v>
      </c>
      <c r="H29" s="161">
        <v>4300</v>
      </c>
      <c r="I29" s="162">
        <v>4300</v>
      </c>
      <c r="J29" s="162">
        <v>2500</v>
      </c>
      <c r="K29" s="161">
        <v>525</v>
      </c>
      <c r="L29" s="162">
        <v>875</v>
      </c>
      <c r="M29" s="161">
        <v>1137.5</v>
      </c>
      <c r="N29" s="162">
        <v>1750</v>
      </c>
      <c r="O29" s="248">
        <f t="shared" si="6"/>
        <v>70</v>
      </c>
      <c r="P29" s="252">
        <f t="shared" si="3"/>
        <v>60.57815793937339</v>
      </c>
      <c r="Q29" s="54"/>
    </row>
    <row r="30" spans="1:17" ht="12.75">
      <c r="A30" s="348"/>
      <c r="B30" s="176"/>
      <c r="C30" s="148"/>
      <c r="D30" s="144"/>
      <c r="E30" s="196" t="s">
        <v>225</v>
      </c>
      <c r="F30" s="255">
        <v>18</v>
      </c>
      <c r="G30" s="162">
        <v>0</v>
      </c>
      <c r="H30" s="161">
        <v>0</v>
      </c>
      <c r="I30" s="162">
        <v>0</v>
      </c>
      <c r="J30" s="162"/>
      <c r="K30" s="161">
        <v>0</v>
      </c>
      <c r="L30" s="162">
        <v>0</v>
      </c>
      <c r="M30" s="161">
        <v>0</v>
      </c>
      <c r="N30" s="162">
        <v>0</v>
      </c>
      <c r="O30" s="248"/>
      <c r="P30" s="252"/>
      <c r="Q30" s="54"/>
    </row>
    <row r="31" spans="1:17" ht="12.75">
      <c r="A31" s="348"/>
      <c r="B31" s="176"/>
      <c r="C31" s="148"/>
      <c r="D31" s="144" t="s">
        <v>200</v>
      </c>
      <c r="E31" s="194" t="s">
        <v>136</v>
      </c>
      <c r="F31" s="255">
        <v>19</v>
      </c>
      <c r="G31" s="162">
        <v>193</v>
      </c>
      <c r="H31" s="161">
        <v>260</v>
      </c>
      <c r="I31" s="162">
        <v>260</v>
      </c>
      <c r="J31" s="162">
        <v>50</v>
      </c>
      <c r="K31" s="161">
        <v>15</v>
      </c>
      <c r="L31" s="162">
        <v>25</v>
      </c>
      <c r="M31" s="161">
        <v>32.5</v>
      </c>
      <c r="N31" s="162">
        <v>50</v>
      </c>
      <c r="O31" s="248">
        <f>N31/J31*100</f>
        <v>100</v>
      </c>
      <c r="P31" s="252">
        <f t="shared" si="3"/>
        <v>25.906735751295333</v>
      </c>
      <c r="Q31" s="54"/>
    </row>
    <row r="32" spans="1:17" ht="16.5" customHeight="1">
      <c r="A32" s="348"/>
      <c r="B32" s="176"/>
      <c r="C32" s="148"/>
      <c r="D32" s="144" t="s">
        <v>201</v>
      </c>
      <c r="E32" s="194" t="s">
        <v>117</v>
      </c>
      <c r="F32" s="255">
        <v>20</v>
      </c>
      <c r="G32" s="162">
        <v>0</v>
      </c>
      <c r="H32" s="161">
        <v>0</v>
      </c>
      <c r="I32" s="162">
        <v>0</v>
      </c>
      <c r="J32" s="162">
        <v>0</v>
      </c>
      <c r="K32" s="161">
        <v>150</v>
      </c>
      <c r="L32" s="162">
        <v>250</v>
      </c>
      <c r="M32" s="161">
        <v>325</v>
      </c>
      <c r="N32" s="162">
        <v>500</v>
      </c>
      <c r="O32" s="248"/>
      <c r="P32" s="252" t="e">
        <f t="shared" si="3"/>
        <v>#DIV/0!</v>
      </c>
      <c r="Q32" s="54"/>
    </row>
    <row r="33" spans="1:17" ht="16.5" customHeight="1">
      <c r="A33" s="348"/>
      <c r="B33" s="176"/>
      <c r="C33" s="148"/>
      <c r="D33" s="144" t="s">
        <v>202</v>
      </c>
      <c r="E33" s="194" t="s">
        <v>64</v>
      </c>
      <c r="F33" s="255">
        <v>21</v>
      </c>
      <c r="G33" s="162">
        <v>136641.2</v>
      </c>
      <c r="H33" s="161">
        <v>232090</v>
      </c>
      <c r="I33" s="162">
        <v>232090</v>
      </c>
      <c r="J33" s="162">
        <v>193350</v>
      </c>
      <c r="K33" s="161">
        <v>71040</v>
      </c>
      <c r="L33" s="162">
        <v>118400</v>
      </c>
      <c r="M33" s="161">
        <v>158920</v>
      </c>
      <c r="N33" s="162">
        <v>216600</v>
      </c>
      <c r="O33" s="248">
        <f>N33/J33*100</f>
        <v>112.02482544608223</v>
      </c>
      <c r="P33" s="252">
        <f t="shared" si="3"/>
        <v>141.5019774416501</v>
      </c>
      <c r="Q33" s="54"/>
    </row>
    <row r="34" spans="1:17" ht="27" customHeight="1">
      <c r="A34" s="348"/>
      <c r="B34" s="176">
        <v>2</v>
      </c>
      <c r="C34" s="148"/>
      <c r="D34" s="308" t="s">
        <v>367</v>
      </c>
      <c r="E34" s="309"/>
      <c r="F34" s="255">
        <v>22</v>
      </c>
      <c r="G34" s="162">
        <f aca="true" t="shared" si="9" ref="G34:N34">G35+G36+G37+G38+G39</f>
        <v>4071.5</v>
      </c>
      <c r="H34" s="161">
        <f>H35+H36+H37+H38+H39</f>
        <v>2150</v>
      </c>
      <c r="I34" s="162">
        <f t="shared" si="9"/>
        <v>2150</v>
      </c>
      <c r="J34" s="162">
        <f t="shared" si="9"/>
        <v>3000</v>
      </c>
      <c r="K34" s="161">
        <f t="shared" si="9"/>
        <v>990</v>
      </c>
      <c r="L34" s="162">
        <f t="shared" si="9"/>
        <v>1650</v>
      </c>
      <c r="M34" s="161">
        <f t="shared" si="9"/>
        <v>2145</v>
      </c>
      <c r="N34" s="162">
        <f t="shared" si="9"/>
        <v>3300</v>
      </c>
      <c r="O34" s="248">
        <f>N34/J34*100</f>
        <v>110.00000000000001</v>
      </c>
      <c r="P34" s="252">
        <f t="shared" si="3"/>
        <v>73.6829178435466</v>
      </c>
      <c r="Q34" s="54"/>
    </row>
    <row r="35" spans="1:17" ht="15.75" customHeight="1">
      <c r="A35" s="348"/>
      <c r="B35" s="347"/>
      <c r="C35" s="148" t="s">
        <v>26</v>
      </c>
      <c r="D35" s="345" t="s">
        <v>33</v>
      </c>
      <c r="E35" s="346"/>
      <c r="F35" s="255">
        <v>23</v>
      </c>
      <c r="G35" s="162">
        <v>9.9</v>
      </c>
      <c r="H35" s="161">
        <v>50</v>
      </c>
      <c r="I35" s="162">
        <v>50</v>
      </c>
      <c r="J35" s="162">
        <v>0</v>
      </c>
      <c r="K35" s="246">
        <v>0</v>
      </c>
      <c r="L35" s="216">
        <v>0</v>
      </c>
      <c r="M35" s="246">
        <v>0</v>
      </c>
      <c r="N35" s="216">
        <v>0</v>
      </c>
      <c r="O35" s="248"/>
      <c r="P35" s="252">
        <f t="shared" si="3"/>
        <v>0</v>
      </c>
      <c r="Q35" s="54"/>
    </row>
    <row r="36" spans="1:17" ht="20.25" customHeight="1">
      <c r="A36" s="348"/>
      <c r="B36" s="347"/>
      <c r="C36" s="148" t="s">
        <v>27</v>
      </c>
      <c r="D36" s="345" t="s">
        <v>65</v>
      </c>
      <c r="E36" s="346"/>
      <c r="F36" s="255">
        <v>24</v>
      </c>
      <c r="G36" s="162">
        <v>0</v>
      </c>
      <c r="H36" s="161">
        <v>0</v>
      </c>
      <c r="I36" s="162">
        <v>0</v>
      </c>
      <c r="J36" s="162">
        <v>10</v>
      </c>
      <c r="K36" s="246">
        <v>3</v>
      </c>
      <c r="L36" s="216">
        <v>5</v>
      </c>
      <c r="M36" s="246">
        <v>6.5</v>
      </c>
      <c r="N36" s="216">
        <v>10</v>
      </c>
      <c r="O36" s="248"/>
      <c r="P36" s="252"/>
      <c r="Q36" s="54"/>
    </row>
    <row r="37" spans="1:17" ht="19.5" customHeight="1">
      <c r="A37" s="348"/>
      <c r="B37" s="347"/>
      <c r="C37" s="148" t="s">
        <v>29</v>
      </c>
      <c r="D37" s="345" t="s">
        <v>66</v>
      </c>
      <c r="E37" s="346"/>
      <c r="F37" s="255">
        <v>25</v>
      </c>
      <c r="G37" s="162">
        <v>1259.6</v>
      </c>
      <c r="H37" s="161">
        <v>400</v>
      </c>
      <c r="I37" s="162">
        <v>400</v>
      </c>
      <c r="J37" s="162">
        <v>700</v>
      </c>
      <c r="K37" s="246">
        <v>225</v>
      </c>
      <c r="L37" s="216">
        <v>375</v>
      </c>
      <c r="M37" s="246">
        <v>487.5</v>
      </c>
      <c r="N37" s="216">
        <v>750</v>
      </c>
      <c r="O37" s="248">
        <f aca="true" t="shared" si="10" ref="O37:O63">N37/J37*100</f>
        <v>107.14285714285714</v>
      </c>
      <c r="P37" s="252">
        <f t="shared" si="3"/>
        <v>55.57319784058432</v>
      </c>
      <c r="Q37" s="54"/>
    </row>
    <row r="38" spans="1:17" ht="16.5" customHeight="1">
      <c r="A38" s="348"/>
      <c r="B38" s="347"/>
      <c r="C38" s="148" t="s">
        <v>31</v>
      </c>
      <c r="D38" s="345" t="s">
        <v>34</v>
      </c>
      <c r="E38" s="346"/>
      <c r="F38" s="255">
        <v>26</v>
      </c>
      <c r="G38" s="162">
        <v>2375</v>
      </c>
      <c r="H38" s="161">
        <v>1300</v>
      </c>
      <c r="I38" s="162">
        <v>1300</v>
      </c>
      <c r="J38" s="162">
        <v>900</v>
      </c>
      <c r="K38" s="246">
        <v>300</v>
      </c>
      <c r="L38" s="216">
        <v>500</v>
      </c>
      <c r="M38" s="246">
        <v>650</v>
      </c>
      <c r="N38" s="216">
        <v>1000</v>
      </c>
      <c r="O38" s="248">
        <f t="shared" si="10"/>
        <v>111.11111111111111</v>
      </c>
      <c r="P38" s="252">
        <f t="shared" si="3"/>
        <v>37.89473684210527</v>
      </c>
      <c r="Q38" s="54"/>
    </row>
    <row r="39" spans="1:17" ht="17.25" customHeight="1">
      <c r="A39" s="348"/>
      <c r="B39" s="347"/>
      <c r="C39" s="148" t="s">
        <v>32</v>
      </c>
      <c r="D39" s="345" t="s">
        <v>35</v>
      </c>
      <c r="E39" s="346"/>
      <c r="F39" s="255">
        <v>27</v>
      </c>
      <c r="G39" s="162">
        <v>427</v>
      </c>
      <c r="H39" s="161">
        <v>400</v>
      </c>
      <c r="I39" s="162">
        <v>400</v>
      </c>
      <c r="J39" s="162">
        <v>1390</v>
      </c>
      <c r="K39" s="246">
        <v>462</v>
      </c>
      <c r="L39" s="216">
        <v>770</v>
      </c>
      <c r="M39" s="246">
        <v>1001</v>
      </c>
      <c r="N39" s="216">
        <v>1540</v>
      </c>
      <c r="O39" s="248">
        <f t="shared" si="10"/>
        <v>110.79136690647482</v>
      </c>
      <c r="P39" s="252">
        <f t="shared" si="3"/>
        <v>325.5269320843091</v>
      </c>
      <c r="Q39" s="54"/>
    </row>
    <row r="40" spans="1:17" ht="17.25" customHeight="1">
      <c r="A40" s="348"/>
      <c r="B40" s="176">
        <v>3</v>
      </c>
      <c r="C40" s="148"/>
      <c r="D40" s="345" t="s">
        <v>7</v>
      </c>
      <c r="E40" s="346"/>
      <c r="F40" s="255">
        <v>28</v>
      </c>
      <c r="G40" s="162">
        <v>0</v>
      </c>
      <c r="H40" s="161">
        <v>400</v>
      </c>
      <c r="I40" s="162">
        <v>400</v>
      </c>
      <c r="J40" s="162">
        <v>0</v>
      </c>
      <c r="K40" s="246">
        <v>0</v>
      </c>
      <c r="L40" s="216">
        <v>0</v>
      </c>
      <c r="M40" s="246">
        <v>0</v>
      </c>
      <c r="N40" s="216">
        <v>0</v>
      </c>
      <c r="O40" s="248"/>
      <c r="P40" s="252"/>
      <c r="Q40" s="54"/>
    </row>
    <row r="41" spans="1:17" ht="18" customHeight="1">
      <c r="A41" s="180" t="s">
        <v>15</v>
      </c>
      <c r="B41" s="344" t="s">
        <v>273</v>
      </c>
      <c r="C41" s="345"/>
      <c r="D41" s="345"/>
      <c r="E41" s="346"/>
      <c r="F41" s="255">
        <v>29</v>
      </c>
      <c r="G41" s="162">
        <f aca="true" t="shared" si="11" ref="G41:N41">G42+G151+G159</f>
        <v>1600266.6</v>
      </c>
      <c r="H41" s="161">
        <f>H42+H151+H159</f>
        <v>1515000</v>
      </c>
      <c r="I41" s="162">
        <f t="shared" si="11"/>
        <v>1515000</v>
      </c>
      <c r="J41" s="162">
        <f t="shared" si="11"/>
        <v>1530000</v>
      </c>
      <c r="K41" s="161">
        <f t="shared" si="11"/>
        <v>390000</v>
      </c>
      <c r="L41" s="162">
        <f t="shared" si="11"/>
        <v>770000</v>
      </c>
      <c r="M41" s="161">
        <f t="shared" si="11"/>
        <v>1170000</v>
      </c>
      <c r="N41" s="162">
        <f t="shared" si="11"/>
        <v>1683000</v>
      </c>
      <c r="O41" s="248">
        <f t="shared" si="10"/>
        <v>110.00000000000001</v>
      </c>
      <c r="P41" s="252">
        <f t="shared" si="3"/>
        <v>95.60906913885474</v>
      </c>
      <c r="Q41" s="54"/>
    </row>
    <row r="42" spans="1:17" ht="27" customHeight="1">
      <c r="A42" s="348"/>
      <c r="B42" s="176">
        <v>1</v>
      </c>
      <c r="C42" s="308" t="s">
        <v>274</v>
      </c>
      <c r="D42" s="308"/>
      <c r="E42" s="309"/>
      <c r="F42" s="255">
        <v>30</v>
      </c>
      <c r="G42" s="162">
        <f aca="true" t="shared" si="12" ref="G42:N42">G43+G91+G98+G134</f>
        <v>1595785.3</v>
      </c>
      <c r="H42" s="161">
        <f>H43+H91+H98+H134</f>
        <v>1509750</v>
      </c>
      <c r="I42" s="162">
        <f t="shared" si="12"/>
        <v>1509750</v>
      </c>
      <c r="J42" s="162">
        <f t="shared" si="12"/>
        <v>1527000</v>
      </c>
      <c r="K42" s="161">
        <f t="shared" si="12"/>
        <v>388950</v>
      </c>
      <c r="L42" s="162">
        <f t="shared" si="12"/>
        <v>768250</v>
      </c>
      <c r="M42" s="161">
        <f t="shared" si="12"/>
        <v>1167725</v>
      </c>
      <c r="N42" s="162">
        <f t="shared" si="12"/>
        <v>1679500</v>
      </c>
      <c r="O42" s="248">
        <f t="shared" si="10"/>
        <v>109.98690242305173</v>
      </c>
      <c r="P42" s="252">
        <f t="shared" si="3"/>
        <v>95.68956425403843</v>
      </c>
      <c r="Q42" s="54"/>
    </row>
    <row r="43" spans="1:17" ht="27.75" customHeight="1">
      <c r="A43" s="348"/>
      <c r="B43" s="347"/>
      <c r="C43" s="308" t="s">
        <v>275</v>
      </c>
      <c r="D43" s="308"/>
      <c r="E43" s="309"/>
      <c r="F43" s="255">
        <v>31</v>
      </c>
      <c r="G43" s="162">
        <f aca="true" t="shared" si="13" ref="G43:N43">G44+G52+G58</f>
        <v>600475.5</v>
      </c>
      <c r="H43" s="161">
        <f>H44+H52+H58</f>
        <v>502750</v>
      </c>
      <c r="I43" s="162">
        <f t="shared" si="13"/>
        <v>502750</v>
      </c>
      <c r="J43" s="162">
        <f t="shared" si="13"/>
        <v>428000</v>
      </c>
      <c r="K43" s="161">
        <f t="shared" si="13"/>
        <v>106161</v>
      </c>
      <c r="L43" s="162">
        <f t="shared" si="13"/>
        <v>190820</v>
      </c>
      <c r="M43" s="161">
        <f t="shared" si="13"/>
        <v>285901</v>
      </c>
      <c r="N43" s="162">
        <f t="shared" si="13"/>
        <v>456000</v>
      </c>
      <c r="O43" s="248">
        <f t="shared" si="10"/>
        <v>106.54205607476635</v>
      </c>
      <c r="P43" s="252">
        <f t="shared" si="3"/>
        <v>71.27684643253555</v>
      </c>
      <c r="Q43" s="54"/>
    </row>
    <row r="44" spans="1:17" ht="42.75" customHeight="1">
      <c r="A44" s="348"/>
      <c r="B44" s="347"/>
      <c r="C44" s="148" t="s">
        <v>67</v>
      </c>
      <c r="D44" s="308" t="s">
        <v>276</v>
      </c>
      <c r="E44" s="309"/>
      <c r="F44" s="255">
        <v>32</v>
      </c>
      <c r="G44" s="162">
        <f aca="true" t="shared" si="14" ref="G44:N44">G45+G46+G49+G50+G51</f>
        <v>213169.19999999998</v>
      </c>
      <c r="H44" s="161">
        <f>H45+H46+H49+H50+H51</f>
        <v>201950</v>
      </c>
      <c r="I44" s="162">
        <f t="shared" si="14"/>
        <v>201950</v>
      </c>
      <c r="J44" s="162">
        <f t="shared" si="14"/>
        <v>196600</v>
      </c>
      <c r="K44" s="161">
        <f t="shared" si="14"/>
        <v>48230</v>
      </c>
      <c r="L44" s="162">
        <f t="shared" si="14"/>
        <v>87050</v>
      </c>
      <c r="M44" s="161">
        <f t="shared" si="14"/>
        <v>124088</v>
      </c>
      <c r="N44" s="162">
        <f t="shared" si="14"/>
        <v>207100</v>
      </c>
      <c r="O44" s="248">
        <f t="shared" si="10"/>
        <v>105.34079348931841</v>
      </c>
      <c r="P44" s="252">
        <f t="shared" si="3"/>
        <v>92.22720730762231</v>
      </c>
      <c r="Q44" s="54"/>
    </row>
    <row r="45" spans="1:17" ht="16.5" customHeight="1">
      <c r="A45" s="348"/>
      <c r="B45" s="347"/>
      <c r="C45" s="148" t="s">
        <v>26</v>
      </c>
      <c r="D45" s="308" t="s">
        <v>68</v>
      </c>
      <c r="E45" s="309"/>
      <c r="F45" s="255">
        <v>33</v>
      </c>
      <c r="G45" s="162">
        <v>25000</v>
      </c>
      <c r="H45" s="161">
        <v>35500</v>
      </c>
      <c r="I45" s="162">
        <v>35500</v>
      </c>
      <c r="J45" s="162">
        <v>30000</v>
      </c>
      <c r="K45" s="161">
        <v>5000</v>
      </c>
      <c r="L45" s="162">
        <v>10000</v>
      </c>
      <c r="M45" s="161">
        <v>19500</v>
      </c>
      <c r="N45" s="162">
        <v>30000</v>
      </c>
      <c r="O45" s="248">
        <f t="shared" si="10"/>
        <v>100</v>
      </c>
      <c r="P45" s="252">
        <f t="shared" si="3"/>
        <v>120</v>
      </c>
      <c r="Q45" s="54"/>
    </row>
    <row r="46" spans="1:17" ht="27" customHeight="1">
      <c r="A46" s="348"/>
      <c r="B46" s="347"/>
      <c r="C46" s="148" t="s">
        <v>27</v>
      </c>
      <c r="D46" s="308" t="s">
        <v>214</v>
      </c>
      <c r="E46" s="309"/>
      <c r="F46" s="255">
        <v>34</v>
      </c>
      <c r="G46" s="162">
        <v>165314.8</v>
      </c>
      <c r="H46" s="161">
        <v>143000</v>
      </c>
      <c r="I46" s="162">
        <v>143000</v>
      </c>
      <c r="J46" s="162">
        <v>143000</v>
      </c>
      <c r="K46" s="161">
        <v>36000</v>
      </c>
      <c r="L46" s="162">
        <v>65000</v>
      </c>
      <c r="M46" s="161">
        <v>88923</v>
      </c>
      <c r="N46" s="162">
        <v>153000</v>
      </c>
      <c r="O46" s="248">
        <f t="shared" si="10"/>
        <v>106.993006993007</v>
      </c>
      <c r="P46" s="252">
        <f t="shared" si="3"/>
        <v>86.50163203778489</v>
      </c>
      <c r="Q46" s="54"/>
    </row>
    <row r="47" spans="1:17" ht="12.75">
      <c r="A47" s="348"/>
      <c r="B47" s="347"/>
      <c r="C47" s="148"/>
      <c r="D47" s="144" t="s">
        <v>69</v>
      </c>
      <c r="E47" s="194" t="s">
        <v>70</v>
      </c>
      <c r="F47" s="255">
        <v>35</v>
      </c>
      <c r="G47" s="162">
        <v>20287.3</v>
      </c>
      <c r="H47" s="161">
        <v>25500</v>
      </c>
      <c r="I47" s="162">
        <v>25500</v>
      </c>
      <c r="J47" s="162">
        <v>24000</v>
      </c>
      <c r="K47" s="161">
        <v>7500</v>
      </c>
      <c r="L47" s="162">
        <v>12500</v>
      </c>
      <c r="M47" s="161">
        <v>16250</v>
      </c>
      <c r="N47" s="162">
        <v>25000</v>
      </c>
      <c r="O47" s="248">
        <f t="shared" si="10"/>
        <v>104.16666666666667</v>
      </c>
      <c r="P47" s="252">
        <f t="shared" si="3"/>
        <v>118.30061171274639</v>
      </c>
      <c r="Q47" s="54"/>
    </row>
    <row r="48" spans="1:17" ht="12.75">
      <c r="A48" s="348"/>
      <c r="B48" s="347"/>
      <c r="C48" s="148"/>
      <c r="D48" s="144" t="s">
        <v>71</v>
      </c>
      <c r="E48" s="194" t="s">
        <v>72</v>
      </c>
      <c r="F48" s="255">
        <v>36</v>
      </c>
      <c r="G48" s="162">
        <v>58527.5</v>
      </c>
      <c r="H48" s="161">
        <v>63000</v>
      </c>
      <c r="I48" s="162">
        <v>63000</v>
      </c>
      <c r="J48" s="162">
        <v>58000</v>
      </c>
      <c r="K48" s="161">
        <v>18000</v>
      </c>
      <c r="L48" s="162">
        <v>30000</v>
      </c>
      <c r="M48" s="161">
        <v>39000</v>
      </c>
      <c r="N48" s="162">
        <v>60000</v>
      </c>
      <c r="O48" s="248">
        <f t="shared" si="10"/>
        <v>103.44827586206897</v>
      </c>
      <c r="P48" s="252">
        <f t="shared" si="3"/>
        <v>99.09871427961214</v>
      </c>
      <c r="Q48" s="54"/>
    </row>
    <row r="49" spans="1:17" ht="31.5" customHeight="1">
      <c r="A49" s="348"/>
      <c r="B49" s="347"/>
      <c r="C49" s="148" t="s">
        <v>29</v>
      </c>
      <c r="D49" s="308" t="s">
        <v>138</v>
      </c>
      <c r="E49" s="309"/>
      <c r="F49" s="255">
        <v>37</v>
      </c>
      <c r="G49" s="162">
        <v>10925.5</v>
      </c>
      <c r="H49" s="161">
        <v>9800</v>
      </c>
      <c r="I49" s="162">
        <v>9800</v>
      </c>
      <c r="J49" s="162">
        <v>9800</v>
      </c>
      <c r="K49" s="161">
        <v>3000</v>
      </c>
      <c r="L49" s="162">
        <v>5000</v>
      </c>
      <c r="M49" s="161">
        <v>6500</v>
      </c>
      <c r="N49" s="162">
        <v>10000</v>
      </c>
      <c r="O49" s="248">
        <f t="shared" si="10"/>
        <v>102.04081632653062</v>
      </c>
      <c r="P49" s="252">
        <f t="shared" si="3"/>
        <v>89.69841197199213</v>
      </c>
      <c r="Q49" s="54"/>
    </row>
    <row r="50" spans="1:17" ht="18.75" customHeight="1">
      <c r="A50" s="348"/>
      <c r="B50" s="347"/>
      <c r="C50" s="148" t="s">
        <v>31</v>
      </c>
      <c r="D50" s="308" t="s">
        <v>139</v>
      </c>
      <c r="E50" s="309"/>
      <c r="F50" s="255">
        <v>38</v>
      </c>
      <c r="G50" s="162">
        <v>11151.5</v>
      </c>
      <c r="H50" s="161">
        <v>12800</v>
      </c>
      <c r="I50" s="162">
        <v>12800</v>
      </c>
      <c r="J50" s="162">
        <v>12800</v>
      </c>
      <c r="K50" s="161">
        <v>3900</v>
      </c>
      <c r="L50" s="162">
        <v>6500</v>
      </c>
      <c r="M50" s="161">
        <v>8450</v>
      </c>
      <c r="N50" s="162">
        <v>13000</v>
      </c>
      <c r="O50" s="248">
        <f t="shared" si="10"/>
        <v>101.5625</v>
      </c>
      <c r="P50" s="252">
        <f t="shared" si="3"/>
        <v>114.78276465049544</v>
      </c>
      <c r="Q50" s="54"/>
    </row>
    <row r="51" spans="1:17" ht="18.75" customHeight="1">
      <c r="A51" s="348"/>
      <c r="B51" s="347"/>
      <c r="C51" s="148" t="s">
        <v>32</v>
      </c>
      <c r="D51" s="308" t="s">
        <v>37</v>
      </c>
      <c r="E51" s="309"/>
      <c r="F51" s="255">
        <v>39</v>
      </c>
      <c r="G51" s="162">
        <v>777.4</v>
      </c>
      <c r="H51" s="161">
        <v>850</v>
      </c>
      <c r="I51" s="162">
        <v>850</v>
      </c>
      <c r="J51" s="162">
        <v>1000</v>
      </c>
      <c r="K51" s="161">
        <v>330</v>
      </c>
      <c r="L51" s="162">
        <v>550</v>
      </c>
      <c r="M51" s="161">
        <v>715</v>
      </c>
      <c r="N51" s="162">
        <v>1100</v>
      </c>
      <c r="O51" s="248">
        <f t="shared" si="10"/>
        <v>110.00000000000001</v>
      </c>
      <c r="P51" s="252">
        <f t="shared" si="3"/>
        <v>128.63390789812195</v>
      </c>
      <c r="Q51" s="54"/>
    </row>
    <row r="52" spans="1:17" ht="44.25" customHeight="1">
      <c r="A52" s="348"/>
      <c r="B52" s="347"/>
      <c r="C52" s="148" t="s">
        <v>73</v>
      </c>
      <c r="D52" s="345" t="s">
        <v>277</v>
      </c>
      <c r="E52" s="346"/>
      <c r="F52" s="255">
        <v>40</v>
      </c>
      <c r="G52" s="162">
        <f aca="true" t="shared" si="15" ref="G52:N52">G53+G54+G57</f>
        <v>40558.4</v>
      </c>
      <c r="H52" s="161">
        <f>H53+H54+H57</f>
        <v>41400</v>
      </c>
      <c r="I52" s="162">
        <f t="shared" si="15"/>
        <v>41400</v>
      </c>
      <c r="J52" s="162">
        <f t="shared" si="15"/>
        <v>42650</v>
      </c>
      <c r="K52" s="161">
        <f t="shared" si="15"/>
        <v>8640</v>
      </c>
      <c r="L52" s="162">
        <f t="shared" si="15"/>
        <v>14400</v>
      </c>
      <c r="M52" s="161">
        <f t="shared" si="15"/>
        <v>29445</v>
      </c>
      <c r="N52" s="162">
        <f t="shared" si="15"/>
        <v>45300</v>
      </c>
      <c r="O52" s="248">
        <f t="shared" si="10"/>
        <v>106.21336459554513</v>
      </c>
      <c r="P52" s="252">
        <f t="shared" si="3"/>
        <v>105.1570081660026</v>
      </c>
      <c r="Q52" s="54"/>
    </row>
    <row r="53" spans="1:17" ht="23.25" customHeight="1">
      <c r="A53" s="348"/>
      <c r="B53" s="347"/>
      <c r="C53" s="148" t="s">
        <v>26</v>
      </c>
      <c r="D53" s="345" t="s">
        <v>74</v>
      </c>
      <c r="E53" s="346"/>
      <c r="F53" s="255">
        <v>41</v>
      </c>
      <c r="G53" s="162">
        <v>32317.3</v>
      </c>
      <c r="H53" s="161">
        <v>34500</v>
      </c>
      <c r="I53" s="162">
        <v>34500</v>
      </c>
      <c r="J53" s="162">
        <v>34500</v>
      </c>
      <c r="K53" s="161">
        <v>6000</v>
      </c>
      <c r="L53" s="162">
        <v>10000</v>
      </c>
      <c r="M53" s="161">
        <v>23725</v>
      </c>
      <c r="N53" s="162">
        <v>36500</v>
      </c>
      <c r="O53" s="248">
        <f t="shared" si="10"/>
        <v>105.79710144927536</v>
      </c>
      <c r="P53" s="252">
        <f t="shared" si="3"/>
        <v>106.75396768913245</v>
      </c>
      <c r="Q53" s="54"/>
    </row>
    <row r="54" spans="1:17" ht="23.25" customHeight="1">
      <c r="A54" s="348"/>
      <c r="B54" s="347"/>
      <c r="C54" s="148" t="s">
        <v>75</v>
      </c>
      <c r="D54" s="345" t="s">
        <v>278</v>
      </c>
      <c r="E54" s="346"/>
      <c r="F54" s="255">
        <v>42</v>
      </c>
      <c r="G54" s="162">
        <f aca="true" t="shared" si="16" ref="G54:N54">G55+G56</f>
        <v>4793.2</v>
      </c>
      <c r="H54" s="161">
        <f>H55+H56</f>
        <v>2900</v>
      </c>
      <c r="I54" s="162">
        <f t="shared" si="16"/>
        <v>2900</v>
      </c>
      <c r="J54" s="162">
        <f t="shared" si="16"/>
        <v>4150</v>
      </c>
      <c r="K54" s="161">
        <f t="shared" si="16"/>
        <v>1320</v>
      </c>
      <c r="L54" s="162">
        <f t="shared" si="16"/>
        <v>2200</v>
      </c>
      <c r="M54" s="161">
        <f t="shared" si="16"/>
        <v>2860</v>
      </c>
      <c r="N54" s="162">
        <f t="shared" si="16"/>
        <v>4400</v>
      </c>
      <c r="O54" s="248">
        <f t="shared" si="10"/>
        <v>106.02409638554218</v>
      </c>
      <c r="P54" s="252">
        <f t="shared" si="3"/>
        <v>86.58098973545857</v>
      </c>
      <c r="Q54" s="54"/>
    </row>
    <row r="55" spans="1:17" ht="29.25" customHeight="1">
      <c r="A55" s="348"/>
      <c r="B55" s="347"/>
      <c r="C55" s="148"/>
      <c r="D55" s="151" t="s">
        <v>69</v>
      </c>
      <c r="E55" s="197" t="s">
        <v>76</v>
      </c>
      <c r="F55" s="255">
        <v>43</v>
      </c>
      <c r="G55" s="162">
        <v>3867.6</v>
      </c>
      <c r="H55" s="161">
        <v>500</v>
      </c>
      <c r="I55" s="162">
        <v>500</v>
      </c>
      <c r="J55" s="162">
        <v>3000</v>
      </c>
      <c r="K55" s="161">
        <v>960</v>
      </c>
      <c r="L55" s="162">
        <v>1600</v>
      </c>
      <c r="M55" s="161">
        <v>2080</v>
      </c>
      <c r="N55" s="162">
        <v>3200</v>
      </c>
      <c r="O55" s="248">
        <f t="shared" si="10"/>
        <v>106.66666666666667</v>
      </c>
      <c r="P55" s="252">
        <f t="shared" si="3"/>
        <v>77.56748371082843</v>
      </c>
      <c r="Q55" s="54"/>
    </row>
    <row r="56" spans="1:17" ht="21" customHeight="1">
      <c r="A56" s="348"/>
      <c r="B56" s="347"/>
      <c r="C56" s="148"/>
      <c r="D56" s="151" t="s">
        <v>71</v>
      </c>
      <c r="E56" s="197" t="s">
        <v>77</v>
      </c>
      <c r="F56" s="255">
        <v>44</v>
      </c>
      <c r="G56" s="162">
        <v>925.6</v>
      </c>
      <c r="H56" s="161">
        <v>2400</v>
      </c>
      <c r="I56" s="162">
        <v>2400</v>
      </c>
      <c r="J56" s="162">
        <v>1150</v>
      </c>
      <c r="K56" s="161">
        <v>360</v>
      </c>
      <c r="L56" s="162">
        <v>600</v>
      </c>
      <c r="M56" s="161">
        <v>780</v>
      </c>
      <c r="N56" s="162">
        <v>1200</v>
      </c>
      <c r="O56" s="248">
        <f t="shared" si="10"/>
        <v>104.34782608695652</v>
      </c>
      <c r="P56" s="252">
        <f t="shared" si="3"/>
        <v>124.24373379429558</v>
      </c>
      <c r="Q56" s="54"/>
    </row>
    <row r="57" spans="1:17" ht="18.75" customHeight="1">
      <c r="A57" s="348"/>
      <c r="B57" s="347"/>
      <c r="C57" s="148" t="s">
        <v>29</v>
      </c>
      <c r="D57" s="345" t="s">
        <v>78</v>
      </c>
      <c r="E57" s="346"/>
      <c r="F57" s="255">
        <v>45</v>
      </c>
      <c r="G57" s="162">
        <v>3447.9</v>
      </c>
      <c r="H57" s="161">
        <v>4000</v>
      </c>
      <c r="I57" s="162">
        <v>4000</v>
      </c>
      <c r="J57" s="162">
        <v>4000</v>
      </c>
      <c r="K57" s="161">
        <v>1320</v>
      </c>
      <c r="L57" s="162">
        <v>2200</v>
      </c>
      <c r="M57" s="161">
        <v>2860</v>
      </c>
      <c r="N57" s="162">
        <v>4400</v>
      </c>
      <c r="O57" s="248">
        <f t="shared" si="10"/>
        <v>110.00000000000001</v>
      </c>
      <c r="P57" s="252">
        <f t="shared" si="3"/>
        <v>116.01264537834624</v>
      </c>
      <c r="Q57" s="54"/>
    </row>
    <row r="58" spans="1:17" ht="54" customHeight="1">
      <c r="A58" s="348"/>
      <c r="B58" s="347"/>
      <c r="C58" s="148" t="s">
        <v>140</v>
      </c>
      <c r="D58" s="345" t="s">
        <v>279</v>
      </c>
      <c r="E58" s="346"/>
      <c r="F58" s="255">
        <v>46</v>
      </c>
      <c r="G58" s="162">
        <f aca="true" t="shared" si="17" ref="G58:N58">G59+G60+G62+G69+G74+G75+G79+G80+G81+G90</f>
        <v>346747.9</v>
      </c>
      <c r="H58" s="161">
        <f>H59+H60+H62+H69+H74+H75+H79+H80+H81+H90</f>
        <v>259400</v>
      </c>
      <c r="I58" s="162">
        <f t="shared" si="17"/>
        <v>259400</v>
      </c>
      <c r="J58" s="162">
        <f t="shared" si="17"/>
        <v>188750</v>
      </c>
      <c r="K58" s="161">
        <f t="shared" si="17"/>
        <v>49291</v>
      </c>
      <c r="L58" s="162">
        <f t="shared" si="17"/>
        <v>89370</v>
      </c>
      <c r="M58" s="161">
        <f t="shared" si="17"/>
        <v>132368</v>
      </c>
      <c r="N58" s="162">
        <f t="shared" si="17"/>
        <v>203600</v>
      </c>
      <c r="O58" s="248">
        <f t="shared" si="10"/>
        <v>107.86754966887418</v>
      </c>
      <c r="P58" s="252">
        <f t="shared" si="3"/>
        <v>54.43435994853898</v>
      </c>
      <c r="Q58" s="54"/>
    </row>
    <row r="59" spans="1:17" ht="22.5" customHeight="1">
      <c r="A59" s="348"/>
      <c r="B59" s="347"/>
      <c r="C59" s="148" t="s">
        <v>26</v>
      </c>
      <c r="D59" s="345" t="s">
        <v>141</v>
      </c>
      <c r="E59" s="346"/>
      <c r="F59" s="255">
        <v>47</v>
      </c>
      <c r="G59" s="162">
        <v>18897.7</v>
      </c>
      <c r="H59" s="161">
        <v>36500</v>
      </c>
      <c r="I59" s="162">
        <v>36500</v>
      </c>
      <c r="J59" s="162">
        <v>42000</v>
      </c>
      <c r="K59" s="161">
        <v>10000</v>
      </c>
      <c r="L59" s="162">
        <v>21000</v>
      </c>
      <c r="M59" s="161">
        <v>30225</v>
      </c>
      <c r="N59" s="162">
        <v>46500</v>
      </c>
      <c r="O59" s="248">
        <f t="shared" si="10"/>
        <v>110.71428571428572</v>
      </c>
      <c r="P59" s="252">
        <f t="shared" si="3"/>
        <v>222.2492684294914</v>
      </c>
      <c r="Q59" s="54"/>
    </row>
    <row r="60" spans="1:17" ht="30" customHeight="1">
      <c r="A60" s="348"/>
      <c r="B60" s="347"/>
      <c r="C60" s="148" t="s">
        <v>27</v>
      </c>
      <c r="D60" s="345" t="s">
        <v>142</v>
      </c>
      <c r="E60" s="346"/>
      <c r="F60" s="255">
        <v>48</v>
      </c>
      <c r="G60" s="162">
        <v>1620.7</v>
      </c>
      <c r="H60" s="161">
        <v>1600</v>
      </c>
      <c r="I60" s="162">
        <v>1600</v>
      </c>
      <c r="J60" s="162">
        <v>1100</v>
      </c>
      <c r="K60" s="161">
        <v>360</v>
      </c>
      <c r="L60" s="162">
        <v>600</v>
      </c>
      <c r="M60" s="161">
        <v>780</v>
      </c>
      <c r="N60" s="162">
        <v>1200</v>
      </c>
      <c r="O60" s="248">
        <f t="shared" si="10"/>
        <v>109.09090909090908</v>
      </c>
      <c r="P60" s="252">
        <f t="shared" si="3"/>
        <v>67.87190720059233</v>
      </c>
      <c r="Q60" s="54"/>
    </row>
    <row r="61" spans="1:17" ht="25.5">
      <c r="A61" s="348"/>
      <c r="B61" s="347"/>
      <c r="C61" s="148"/>
      <c r="D61" s="152" t="s">
        <v>69</v>
      </c>
      <c r="E61" s="198" t="s">
        <v>79</v>
      </c>
      <c r="F61" s="255">
        <v>49</v>
      </c>
      <c r="G61" s="162">
        <v>633</v>
      </c>
      <c r="H61" s="161">
        <v>600</v>
      </c>
      <c r="I61" s="162">
        <v>600</v>
      </c>
      <c r="J61" s="162">
        <v>200</v>
      </c>
      <c r="K61" s="161">
        <v>60</v>
      </c>
      <c r="L61" s="162">
        <v>100</v>
      </c>
      <c r="M61" s="161">
        <v>130</v>
      </c>
      <c r="N61" s="162">
        <v>200</v>
      </c>
      <c r="O61" s="248">
        <f t="shared" si="10"/>
        <v>100</v>
      </c>
      <c r="P61" s="252">
        <f t="shared" si="3"/>
        <v>31.595576619273302</v>
      </c>
      <c r="Q61" s="54"/>
    </row>
    <row r="62" spans="1:17" ht="28.5" customHeight="1">
      <c r="A62" s="348"/>
      <c r="B62" s="347"/>
      <c r="C62" s="148" t="s">
        <v>29</v>
      </c>
      <c r="D62" s="345" t="s">
        <v>280</v>
      </c>
      <c r="E62" s="346"/>
      <c r="F62" s="255">
        <v>50</v>
      </c>
      <c r="G62" s="162">
        <f aca="true" t="shared" si="18" ref="G62:N62">G63+G65</f>
        <v>1408.6</v>
      </c>
      <c r="H62" s="161">
        <f>H63+H65</f>
        <v>3230</v>
      </c>
      <c r="I62" s="162">
        <f t="shared" si="18"/>
        <v>3230</v>
      </c>
      <c r="J62" s="162">
        <f t="shared" si="18"/>
        <v>3230</v>
      </c>
      <c r="K62" s="161">
        <f t="shared" si="18"/>
        <v>1326</v>
      </c>
      <c r="L62" s="162">
        <f t="shared" si="18"/>
        <v>2210</v>
      </c>
      <c r="M62" s="161">
        <f t="shared" si="18"/>
        <v>2873</v>
      </c>
      <c r="N62" s="162">
        <f t="shared" si="18"/>
        <v>4420</v>
      </c>
      <c r="O62" s="248">
        <f t="shared" si="10"/>
        <v>136.8421052631579</v>
      </c>
      <c r="P62" s="252">
        <f t="shared" si="3"/>
        <v>229.3056935964788</v>
      </c>
      <c r="Q62" s="54"/>
    </row>
    <row r="63" spans="1:17" ht="20.25" customHeight="1">
      <c r="A63" s="348"/>
      <c r="B63" s="347"/>
      <c r="C63" s="148"/>
      <c r="D63" s="152" t="s">
        <v>133</v>
      </c>
      <c r="E63" s="198" t="s">
        <v>167</v>
      </c>
      <c r="F63" s="255">
        <v>51</v>
      </c>
      <c r="G63" s="162">
        <v>927</v>
      </c>
      <c r="H63" s="161">
        <v>2000</v>
      </c>
      <c r="I63" s="162">
        <v>2000</v>
      </c>
      <c r="J63" s="162">
        <v>2000</v>
      </c>
      <c r="K63" s="161">
        <v>957</v>
      </c>
      <c r="L63" s="162">
        <v>1595</v>
      </c>
      <c r="M63" s="161">
        <v>2073.5</v>
      </c>
      <c r="N63" s="162">
        <v>3190</v>
      </c>
      <c r="O63" s="248">
        <f t="shared" si="10"/>
        <v>159.5</v>
      </c>
      <c r="P63" s="252">
        <f t="shared" si="3"/>
        <v>215.7497303128371</v>
      </c>
      <c r="Q63" s="54"/>
    </row>
    <row r="64" spans="1:17" ht="39.75" customHeight="1">
      <c r="A64" s="348"/>
      <c r="B64" s="347"/>
      <c r="C64" s="148"/>
      <c r="D64" s="152"/>
      <c r="E64" s="199" t="s">
        <v>368</v>
      </c>
      <c r="F64" s="255">
        <v>52</v>
      </c>
      <c r="G64" s="162">
        <v>0</v>
      </c>
      <c r="H64" s="161">
        <v>0</v>
      </c>
      <c r="I64" s="162">
        <v>0</v>
      </c>
      <c r="J64" s="162">
        <v>0</v>
      </c>
      <c r="K64" s="161">
        <v>0</v>
      </c>
      <c r="L64" s="162">
        <v>0</v>
      </c>
      <c r="M64" s="161">
        <v>0</v>
      </c>
      <c r="N64" s="162">
        <v>0</v>
      </c>
      <c r="O64" s="248"/>
      <c r="P64" s="252"/>
      <c r="Q64" s="54"/>
    </row>
    <row r="65" spans="1:17" ht="28.5" customHeight="1">
      <c r="A65" s="348"/>
      <c r="B65" s="347"/>
      <c r="C65" s="148"/>
      <c r="D65" s="152" t="s">
        <v>143</v>
      </c>
      <c r="E65" s="198" t="s">
        <v>168</v>
      </c>
      <c r="F65" s="255">
        <v>53</v>
      </c>
      <c r="G65" s="162">
        <v>481.6</v>
      </c>
      <c r="H65" s="161">
        <v>1230</v>
      </c>
      <c r="I65" s="162">
        <v>1230</v>
      </c>
      <c r="J65" s="162">
        <v>1230</v>
      </c>
      <c r="K65" s="161">
        <v>369</v>
      </c>
      <c r="L65" s="162">
        <v>615</v>
      </c>
      <c r="M65" s="161">
        <v>799.5</v>
      </c>
      <c r="N65" s="162">
        <v>1230</v>
      </c>
      <c r="O65" s="248">
        <f>N65/J65*100</f>
        <v>100</v>
      </c>
      <c r="P65" s="252">
        <f t="shared" si="3"/>
        <v>255.39867109634548</v>
      </c>
      <c r="Q65" s="54"/>
    </row>
    <row r="66" spans="1:17" ht="55.5" customHeight="1">
      <c r="A66" s="348"/>
      <c r="B66" s="347"/>
      <c r="C66" s="148"/>
      <c r="D66" s="152"/>
      <c r="E66" s="199" t="s">
        <v>369</v>
      </c>
      <c r="F66" s="255">
        <v>54</v>
      </c>
      <c r="G66" s="162">
        <v>0</v>
      </c>
      <c r="H66" s="161">
        <v>30</v>
      </c>
      <c r="I66" s="162">
        <v>30</v>
      </c>
      <c r="J66" s="162">
        <v>0</v>
      </c>
      <c r="K66" s="161">
        <v>0</v>
      </c>
      <c r="L66" s="162">
        <v>0</v>
      </c>
      <c r="M66" s="161">
        <v>0</v>
      </c>
      <c r="N66" s="162">
        <v>0</v>
      </c>
      <c r="O66" s="248"/>
      <c r="P66" s="252"/>
      <c r="Q66" s="54"/>
    </row>
    <row r="67" spans="1:17" ht="67.5" customHeight="1">
      <c r="A67" s="348"/>
      <c r="B67" s="347"/>
      <c r="C67" s="148"/>
      <c r="D67" s="152"/>
      <c r="E67" s="199" t="s">
        <v>370</v>
      </c>
      <c r="F67" s="255">
        <v>55</v>
      </c>
      <c r="G67" s="162">
        <v>0</v>
      </c>
      <c r="H67" s="161">
        <v>0</v>
      </c>
      <c r="I67" s="162">
        <v>0</v>
      </c>
      <c r="J67" s="162">
        <v>0</v>
      </c>
      <c r="K67" s="161">
        <v>0</v>
      </c>
      <c r="L67" s="162">
        <v>0</v>
      </c>
      <c r="M67" s="161">
        <v>0</v>
      </c>
      <c r="N67" s="162">
        <v>0</v>
      </c>
      <c r="O67" s="248"/>
      <c r="P67" s="252"/>
      <c r="Q67" s="54"/>
    </row>
    <row r="68" spans="1:17" ht="16.5" customHeight="1">
      <c r="A68" s="348"/>
      <c r="B68" s="347"/>
      <c r="C68" s="148"/>
      <c r="D68" s="152"/>
      <c r="E68" s="199" t="s">
        <v>215</v>
      </c>
      <c r="F68" s="255">
        <v>56</v>
      </c>
      <c r="G68" s="162">
        <v>32.5</v>
      </c>
      <c r="H68" s="161">
        <v>70</v>
      </c>
      <c r="I68" s="162">
        <v>70</v>
      </c>
      <c r="J68" s="244">
        <v>70</v>
      </c>
      <c r="K68" s="161">
        <v>24</v>
      </c>
      <c r="L68" s="162">
        <v>40</v>
      </c>
      <c r="M68" s="161">
        <v>52</v>
      </c>
      <c r="N68" s="162">
        <v>80</v>
      </c>
      <c r="O68" s="248"/>
      <c r="P68" s="252">
        <f t="shared" si="3"/>
        <v>215.3846153846154</v>
      </c>
      <c r="Q68" s="54"/>
    </row>
    <row r="69" spans="1:17" ht="30.75" customHeight="1">
      <c r="A69" s="348"/>
      <c r="B69" s="347"/>
      <c r="C69" s="148" t="s">
        <v>31</v>
      </c>
      <c r="D69" s="308" t="s">
        <v>371</v>
      </c>
      <c r="E69" s="309"/>
      <c r="F69" s="255">
        <v>57</v>
      </c>
      <c r="G69" s="162">
        <f aca="true" t="shared" si="19" ref="G69:N69">G70+G71+G72+G73</f>
        <v>532.8</v>
      </c>
      <c r="H69" s="161">
        <f>H70+H71+H72+H73</f>
        <v>1500</v>
      </c>
      <c r="I69" s="162">
        <f t="shared" si="19"/>
        <v>1500</v>
      </c>
      <c r="J69" s="162">
        <f t="shared" si="19"/>
        <v>1500</v>
      </c>
      <c r="K69" s="161">
        <f t="shared" si="19"/>
        <v>1620</v>
      </c>
      <c r="L69" s="162">
        <f t="shared" si="19"/>
        <v>2786</v>
      </c>
      <c r="M69" s="161">
        <f t="shared" si="19"/>
        <v>3622</v>
      </c>
      <c r="N69" s="162">
        <f t="shared" si="19"/>
        <v>5572</v>
      </c>
      <c r="O69" s="248">
        <f>N69/J69*100</f>
        <v>371.46666666666664</v>
      </c>
      <c r="P69" s="252">
        <f t="shared" si="3"/>
        <v>281.5315315315316</v>
      </c>
      <c r="Q69" s="54"/>
    </row>
    <row r="70" spans="1:17" ht="29.25" customHeight="1">
      <c r="A70" s="348"/>
      <c r="B70" s="347"/>
      <c r="C70" s="148"/>
      <c r="D70" s="144" t="s">
        <v>216</v>
      </c>
      <c r="E70" s="200" t="s">
        <v>93</v>
      </c>
      <c r="F70" s="255">
        <v>58</v>
      </c>
      <c r="G70" s="162">
        <v>0</v>
      </c>
      <c r="H70" s="161">
        <v>0</v>
      </c>
      <c r="I70" s="162">
        <v>0</v>
      </c>
      <c r="J70" s="162">
        <v>0</v>
      </c>
      <c r="K70" s="161">
        <v>0</v>
      </c>
      <c r="L70" s="162">
        <v>0</v>
      </c>
      <c r="M70" s="161">
        <v>0</v>
      </c>
      <c r="N70" s="162">
        <v>0</v>
      </c>
      <c r="O70" s="248"/>
      <c r="P70" s="252"/>
      <c r="Q70" s="54"/>
    </row>
    <row r="71" spans="1:17" ht="32.25" customHeight="1">
      <c r="A71" s="348"/>
      <c r="B71" s="347"/>
      <c r="C71" s="148"/>
      <c r="D71" s="144" t="s">
        <v>217</v>
      </c>
      <c r="E71" s="200" t="s">
        <v>94</v>
      </c>
      <c r="F71" s="255">
        <v>59</v>
      </c>
      <c r="G71" s="162">
        <v>60</v>
      </c>
      <c r="H71" s="161">
        <v>100</v>
      </c>
      <c r="I71" s="162">
        <v>100</v>
      </c>
      <c r="J71" s="162">
        <v>200</v>
      </c>
      <c r="K71" s="161">
        <v>60</v>
      </c>
      <c r="L71" s="162">
        <v>100</v>
      </c>
      <c r="M71" s="161">
        <v>130</v>
      </c>
      <c r="N71" s="162">
        <v>200</v>
      </c>
      <c r="O71" s="248">
        <f aca="true" t="shared" si="20" ref="O71:O87">N71/J71*100</f>
        <v>100</v>
      </c>
      <c r="P71" s="252">
        <f t="shared" si="3"/>
        <v>333.33333333333337</v>
      </c>
      <c r="Q71" s="54"/>
    </row>
    <row r="72" spans="1:17" ht="32.25" customHeight="1">
      <c r="A72" s="348"/>
      <c r="B72" s="347"/>
      <c r="C72" s="148"/>
      <c r="D72" s="144" t="s">
        <v>218</v>
      </c>
      <c r="E72" s="200" t="s">
        <v>95</v>
      </c>
      <c r="F72" s="255">
        <v>60</v>
      </c>
      <c r="G72" s="162">
        <v>22.8</v>
      </c>
      <c r="H72" s="161">
        <v>1300</v>
      </c>
      <c r="I72" s="162">
        <v>1300</v>
      </c>
      <c r="J72" s="162">
        <v>200</v>
      </c>
      <c r="K72" s="161">
        <v>60</v>
      </c>
      <c r="L72" s="162">
        <v>100</v>
      </c>
      <c r="M72" s="161">
        <v>130</v>
      </c>
      <c r="N72" s="162">
        <v>200</v>
      </c>
      <c r="O72" s="248">
        <f t="shared" si="20"/>
        <v>100</v>
      </c>
      <c r="P72" s="252">
        <f t="shared" si="3"/>
        <v>877.1929824561403</v>
      </c>
      <c r="Q72" s="54"/>
    </row>
    <row r="73" spans="1:17" ht="21" customHeight="1">
      <c r="A73" s="348"/>
      <c r="B73" s="347"/>
      <c r="C73" s="148"/>
      <c r="D73" s="144" t="s">
        <v>219</v>
      </c>
      <c r="E73" s="200" t="s">
        <v>96</v>
      </c>
      <c r="F73" s="255">
        <v>61</v>
      </c>
      <c r="G73" s="162">
        <v>450</v>
      </c>
      <c r="H73" s="161">
        <v>100</v>
      </c>
      <c r="I73" s="162">
        <v>100</v>
      </c>
      <c r="J73" s="162">
        <v>1100</v>
      </c>
      <c r="K73" s="161">
        <v>1500</v>
      </c>
      <c r="L73" s="162">
        <v>2586</v>
      </c>
      <c r="M73" s="161">
        <v>3362</v>
      </c>
      <c r="N73" s="162">
        <v>5172</v>
      </c>
      <c r="O73" s="248">
        <f t="shared" si="20"/>
        <v>470.1818181818182</v>
      </c>
      <c r="P73" s="252">
        <f t="shared" si="3"/>
        <v>244.44444444444446</v>
      </c>
      <c r="Q73" s="54"/>
    </row>
    <row r="74" spans="1:17" ht="27.75" customHeight="1">
      <c r="A74" s="348"/>
      <c r="B74" s="347"/>
      <c r="C74" s="148" t="s">
        <v>32</v>
      </c>
      <c r="D74" s="308" t="s">
        <v>144</v>
      </c>
      <c r="E74" s="309"/>
      <c r="F74" s="255">
        <v>62</v>
      </c>
      <c r="G74" s="162">
        <v>17213.8</v>
      </c>
      <c r="H74" s="161">
        <v>17500</v>
      </c>
      <c r="I74" s="162">
        <v>17500</v>
      </c>
      <c r="J74" s="162">
        <v>17500</v>
      </c>
      <c r="K74" s="161">
        <v>4500</v>
      </c>
      <c r="L74" s="162">
        <v>9500</v>
      </c>
      <c r="M74" s="161">
        <v>12350</v>
      </c>
      <c r="N74" s="162">
        <v>19000</v>
      </c>
      <c r="O74" s="248">
        <f t="shared" si="20"/>
        <v>108.57142857142857</v>
      </c>
      <c r="P74" s="252">
        <f t="shared" si="3"/>
        <v>101.6626195261941</v>
      </c>
      <c r="Q74" s="54"/>
    </row>
    <row r="75" spans="1:17" ht="29.25" customHeight="1">
      <c r="A75" s="348"/>
      <c r="B75" s="347"/>
      <c r="C75" s="148" t="s">
        <v>38</v>
      </c>
      <c r="D75" s="308" t="s">
        <v>372</v>
      </c>
      <c r="E75" s="309"/>
      <c r="F75" s="255">
        <v>63</v>
      </c>
      <c r="G75" s="162">
        <v>9098</v>
      </c>
      <c r="H75" s="161">
        <v>9500</v>
      </c>
      <c r="I75" s="162">
        <v>9500</v>
      </c>
      <c r="J75" s="162">
        <v>9000</v>
      </c>
      <c r="K75" s="161">
        <v>2100</v>
      </c>
      <c r="L75" s="162">
        <v>4900</v>
      </c>
      <c r="M75" s="161">
        <v>6370</v>
      </c>
      <c r="N75" s="162">
        <v>9800</v>
      </c>
      <c r="O75" s="248">
        <f t="shared" si="20"/>
        <v>108.88888888888889</v>
      </c>
      <c r="P75" s="252">
        <f t="shared" si="3"/>
        <v>98.92284018465597</v>
      </c>
      <c r="Q75" s="54"/>
    </row>
    <row r="76" spans="1:17" ht="27" customHeight="1">
      <c r="A76" s="348"/>
      <c r="B76" s="347"/>
      <c r="C76" s="148"/>
      <c r="D76" s="308" t="s">
        <v>281</v>
      </c>
      <c r="E76" s="309"/>
      <c r="F76" s="255">
        <v>64</v>
      </c>
      <c r="G76" s="162">
        <f aca="true" t="shared" si="21" ref="G76:N76">G77+G78</f>
        <v>3250</v>
      </c>
      <c r="H76" s="161">
        <f>H77+H78</f>
        <v>4200</v>
      </c>
      <c r="I76" s="162">
        <f t="shared" si="21"/>
        <v>4200</v>
      </c>
      <c r="J76" s="162">
        <f t="shared" si="21"/>
        <v>3400</v>
      </c>
      <c r="K76" s="161">
        <f t="shared" si="21"/>
        <v>1080</v>
      </c>
      <c r="L76" s="162">
        <f t="shared" si="21"/>
        <v>1800</v>
      </c>
      <c r="M76" s="161">
        <f t="shared" si="21"/>
        <v>2340</v>
      </c>
      <c r="N76" s="162">
        <f t="shared" si="21"/>
        <v>3600</v>
      </c>
      <c r="O76" s="248">
        <f t="shared" si="20"/>
        <v>105.88235294117648</v>
      </c>
      <c r="P76" s="252">
        <f t="shared" si="3"/>
        <v>104.61538461538463</v>
      </c>
      <c r="Q76" s="54"/>
    </row>
    <row r="77" spans="1:17" ht="17.25" customHeight="1">
      <c r="A77" s="348"/>
      <c r="B77" s="347"/>
      <c r="C77" s="148"/>
      <c r="D77" s="363" t="s">
        <v>84</v>
      </c>
      <c r="E77" s="364"/>
      <c r="F77" s="255">
        <v>65</v>
      </c>
      <c r="G77" s="162">
        <v>3100</v>
      </c>
      <c r="H77" s="161">
        <v>3600</v>
      </c>
      <c r="I77" s="162">
        <v>3600</v>
      </c>
      <c r="J77" s="162">
        <v>2800</v>
      </c>
      <c r="K77" s="161">
        <v>900</v>
      </c>
      <c r="L77" s="162">
        <v>1500</v>
      </c>
      <c r="M77" s="161">
        <v>1950</v>
      </c>
      <c r="N77" s="162">
        <v>3000</v>
      </c>
      <c r="O77" s="248">
        <f t="shared" si="20"/>
        <v>107.14285714285714</v>
      </c>
      <c r="P77" s="252">
        <f t="shared" si="3"/>
        <v>90.32258064516128</v>
      </c>
      <c r="Q77" s="54"/>
    </row>
    <row r="78" spans="1:17" ht="18.75" customHeight="1">
      <c r="A78" s="348"/>
      <c r="B78" s="347"/>
      <c r="C78" s="148"/>
      <c r="D78" s="363" t="s">
        <v>85</v>
      </c>
      <c r="E78" s="364"/>
      <c r="F78" s="255">
        <v>66</v>
      </c>
      <c r="G78" s="162">
        <v>150</v>
      </c>
      <c r="H78" s="161">
        <v>600</v>
      </c>
      <c r="I78" s="162">
        <v>600</v>
      </c>
      <c r="J78" s="162">
        <v>600</v>
      </c>
      <c r="K78" s="161">
        <v>180</v>
      </c>
      <c r="L78" s="162">
        <v>300</v>
      </c>
      <c r="M78" s="161">
        <v>390</v>
      </c>
      <c r="N78" s="162">
        <v>600</v>
      </c>
      <c r="O78" s="248">
        <f t="shared" si="20"/>
        <v>100</v>
      </c>
      <c r="P78" s="252">
        <f aca="true" t="shared" si="22" ref="P78:P141">J78/G78*100</f>
        <v>400</v>
      </c>
      <c r="Q78" s="54"/>
    </row>
    <row r="79" spans="1:17" ht="29.25" customHeight="1">
      <c r="A79" s="348"/>
      <c r="B79" s="347"/>
      <c r="C79" s="148" t="s">
        <v>39</v>
      </c>
      <c r="D79" s="308" t="s">
        <v>145</v>
      </c>
      <c r="E79" s="309"/>
      <c r="F79" s="255">
        <v>67</v>
      </c>
      <c r="G79" s="162">
        <v>5291.2</v>
      </c>
      <c r="H79" s="161">
        <v>5700</v>
      </c>
      <c r="I79" s="162">
        <v>5700</v>
      </c>
      <c r="J79" s="162">
        <v>5200</v>
      </c>
      <c r="K79" s="161">
        <v>1650</v>
      </c>
      <c r="L79" s="162">
        <v>2750</v>
      </c>
      <c r="M79" s="161">
        <v>3575</v>
      </c>
      <c r="N79" s="162">
        <v>5500</v>
      </c>
      <c r="O79" s="248">
        <f t="shared" si="20"/>
        <v>105.76923076923077</v>
      </c>
      <c r="P79" s="252">
        <f t="shared" si="22"/>
        <v>98.2763834290898</v>
      </c>
      <c r="Q79" s="54"/>
    </row>
    <row r="80" spans="1:17" ht="29.25" customHeight="1">
      <c r="A80" s="348"/>
      <c r="B80" s="347"/>
      <c r="C80" s="148" t="s">
        <v>41</v>
      </c>
      <c r="D80" s="308" t="s">
        <v>146</v>
      </c>
      <c r="E80" s="309"/>
      <c r="F80" s="255">
        <v>68</v>
      </c>
      <c r="G80" s="162">
        <v>1751.5</v>
      </c>
      <c r="H80" s="161">
        <v>1900</v>
      </c>
      <c r="I80" s="162">
        <v>1900</v>
      </c>
      <c r="J80" s="162">
        <v>1900</v>
      </c>
      <c r="K80" s="161">
        <v>600</v>
      </c>
      <c r="L80" s="162">
        <v>1000</v>
      </c>
      <c r="M80" s="161">
        <v>1300</v>
      </c>
      <c r="N80" s="162">
        <v>2000</v>
      </c>
      <c r="O80" s="248">
        <f t="shared" si="20"/>
        <v>105.26315789473684</v>
      </c>
      <c r="P80" s="252">
        <f t="shared" si="22"/>
        <v>108.47844704538967</v>
      </c>
      <c r="Q80" s="54"/>
    </row>
    <row r="81" spans="1:17" ht="29.25" customHeight="1">
      <c r="A81" s="348"/>
      <c r="B81" s="347"/>
      <c r="C81" s="148" t="s">
        <v>42</v>
      </c>
      <c r="D81" s="308" t="s">
        <v>373</v>
      </c>
      <c r="E81" s="309"/>
      <c r="F81" s="255">
        <v>69</v>
      </c>
      <c r="G81" s="162">
        <f aca="true" t="shared" si="23" ref="G81:N81">G82+G83+G84+G85+G87+G88+G89</f>
        <v>47641.8</v>
      </c>
      <c r="H81" s="161">
        <f>H82+H83+H84+H85+H87+H88+H89</f>
        <v>51970</v>
      </c>
      <c r="I81" s="162">
        <f t="shared" si="23"/>
        <v>51970</v>
      </c>
      <c r="J81" s="162">
        <f t="shared" si="23"/>
        <v>53950</v>
      </c>
      <c r="K81" s="161">
        <f t="shared" si="23"/>
        <v>11430</v>
      </c>
      <c r="L81" s="162">
        <f t="shared" si="23"/>
        <v>19050</v>
      </c>
      <c r="M81" s="161">
        <f t="shared" si="23"/>
        <v>24765</v>
      </c>
      <c r="N81" s="162">
        <f t="shared" si="23"/>
        <v>38100</v>
      </c>
      <c r="O81" s="248">
        <f t="shared" si="20"/>
        <v>70.6209453197405</v>
      </c>
      <c r="P81" s="252">
        <f t="shared" si="22"/>
        <v>113.24089350108517</v>
      </c>
      <c r="Q81" s="54"/>
    </row>
    <row r="82" spans="1:17" ht="12.75">
      <c r="A82" s="348"/>
      <c r="B82" s="347"/>
      <c r="C82" s="148"/>
      <c r="D82" s="144" t="s">
        <v>147</v>
      </c>
      <c r="E82" s="194" t="s">
        <v>80</v>
      </c>
      <c r="F82" s="255">
        <v>70</v>
      </c>
      <c r="G82" s="162">
        <v>8700</v>
      </c>
      <c r="H82" s="161">
        <v>9500</v>
      </c>
      <c r="I82" s="162">
        <v>9500</v>
      </c>
      <c r="J82" s="162">
        <v>11200</v>
      </c>
      <c r="K82" s="161">
        <v>3600</v>
      </c>
      <c r="L82" s="162">
        <v>6000</v>
      </c>
      <c r="M82" s="161">
        <v>7800</v>
      </c>
      <c r="N82" s="162">
        <v>12000</v>
      </c>
      <c r="O82" s="248">
        <f t="shared" si="20"/>
        <v>107.14285714285714</v>
      </c>
      <c r="P82" s="252">
        <f t="shared" si="22"/>
        <v>128.73563218390805</v>
      </c>
      <c r="Q82" s="54"/>
    </row>
    <row r="83" spans="1:17" ht="27.75" customHeight="1">
      <c r="A83" s="348"/>
      <c r="B83" s="347"/>
      <c r="C83" s="148"/>
      <c r="D83" s="144" t="s">
        <v>148</v>
      </c>
      <c r="E83" s="194" t="s">
        <v>227</v>
      </c>
      <c r="F83" s="255">
        <v>71</v>
      </c>
      <c r="G83" s="162">
        <v>2000</v>
      </c>
      <c r="H83" s="161">
        <v>2000</v>
      </c>
      <c r="I83" s="162">
        <v>2000</v>
      </c>
      <c r="J83" s="162">
        <v>2000</v>
      </c>
      <c r="K83" s="161">
        <v>750</v>
      </c>
      <c r="L83" s="162">
        <v>1250</v>
      </c>
      <c r="M83" s="161">
        <v>1625</v>
      </c>
      <c r="N83" s="162">
        <v>2500</v>
      </c>
      <c r="O83" s="248">
        <f t="shared" si="20"/>
        <v>125</v>
      </c>
      <c r="P83" s="252">
        <f t="shared" si="22"/>
        <v>100</v>
      </c>
      <c r="Q83" s="54"/>
    </row>
    <row r="84" spans="1:17" ht="25.5">
      <c r="A84" s="348"/>
      <c r="B84" s="347"/>
      <c r="C84" s="148"/>
      <c r="D84" s="144" t="s">
        <v>149</v>
      </c>
      <c r="E84" s="194" t="s">
        <v>82</v>
      </c>
      <c r="F84" s="255">
        <v>72</v>
      </c>
      <c r="G84" s="162">
        <v>315.3</v>
      </c>
      <c r="H84" s="161">
        <v>1000</v>
      </c>
      <c r="I84" s="162">
        <v>1000</v>
      </c>
      <c r="J84" s="162">
        <v>1000</v>
      </c>
      <c r="K84" s="161">
        <v>600</v>
      </c>
      <c r="L84" s="162">
        <v>1000</v>
      </c>
      <c r="M84" s="161">
        <v>1300</v>
      </c>
      <c r="N84" s="162">
        <v>2000</v>
      </c>
      <c r="O84" s="248">
        <f t="shared" si="20"/>
        <v>200</v>
      </c>
      <c r="P84" s="252">
        <f t="shared" si="22"/>
        <v>317.15826197272435</v>
      </c>
      <c r="Q84" s="54"/>
    </row>
    <row r="85" spans="1:17" ht="38.25">
      <c r="A85" s="348"/>
      <c r="B85" s="347"/>
      <c r="C85" s="148"/>
      <c r="D85" s="144" t="s">
        <v>150</v>
      </c>
      <c r="E85" s="194" t="s">
        <v>83</v>
      </c>
      <c r="F85" s="255">
        <v>73</v>
      </c>
      <c r="G85" s="162">
        <v>32</v>
      </c>
      <c r="H85" s="161">
        <v>470</v>
      </c>
      <c r="I85" s="162">
        <v>470</v>
      </c>
      <c r="J85" s="162">
        <v>750</v>
      </c>
      <c r="K85" s="161">
        <v>510</v>
      </c>
      <c r="L85" s="162">
        <v>850</v>
      </c>
      <c r="M85" s="161">
        <v>1105</v>
      </c>
      <c r="N85" s="162">
        <v>1700</v>
      </c>
      <c r="O85" s="248">
        <f t="shared" si="20"/>
        <v>226.66666666666666</v>
      </c>
      <c r="P85" s="252">
        <f t="shared" si="22"/>
        <v>2343.75</v>
      </c>
      <c r="Q85" s="54"/>
    </row>
    <row r="86" spans="1:17" ht="25.5">
      <c r="A86" s="348"/>
      <c r="B86" s="347"/>
      <c r="C86" s="148"/>
      <c r="D86" s="144"/>
      <c r="E86" s="194" t="s">
        <v>374</v>
      </c>
      <c r="F86" s="255">
        <v>74</v>
      </c>
      <c r="G86" s="162">
        <v>0</v>
      </c>
      <c r="H86" s="161">
        <v>400</v>
      </c>
      <c r="I86" s="162">
        <v>400</v>
      </c>
      <c r="J86" s="162">
        <v>200</v>
      </c>
      <c r="K86" s="161">
        <v>60</v>
      </c>
      <c r="L86" s="162">
        <v>100</v>
      </c>
      <c r="M86" s="161">
        <v>130</v>
      </c>
      <c r="N86" s="162">
        <v>200</v>
      </c>
      <c r="O86" s="248">
        <f t="shared" si="20"/>
        <v>100</v>
      </c>
      <c r="P86" s="252"/>
      <c r="Q86" s="54"/>
    </row>
    <row r="87" spans="1:17" ht="25.5">
      <c r="A87" s="348"/>
      <c r="B87" s="347"/>
      <c r="C87" s="148"/>
      <c r="D87" s="144" t="s">
        <v>151</v>
      </c>
      <c r="E87" s="194" t="s">
        <v>154</v>
      </c>
      <c r="F87" s="255">
        <v>75</v>
      </c>
      <c r="G87" s="162">
        <v>35894.5</v>
      </c>
      <c r="H87" s="161">
        <v>38000</v>
      </c>
      <c r="I87" s="162">
        <v>38000</v>
      </c>
      <c r="J87" s="162">
        <v>38000</v>
      </c>
      <c r="K87" s="161">
        <v>5610</v>
      </c>
      <c r="L87" s="162">
        <v>9350</v>
      </c>
      <c r="M87" s="161">
        <v>12155</v>
      </c>
      <c r="N87" s="162">
        <v>18700</v>
      </c>
      <c r="O87" s="248">
        <f t="shared" si="20"/>
        <v>49.21052631578947</v>
      </c>
      <c r="P87" s="252">
        <f t="shared" si="22"/>
        <v>105.86580116730974</v>
      </c>
      <c r="Q87" s="54"/>
    </row>
    <row r="88" spans="1:17" ht="51">
      <c r="A88" s="348"/>
      <c r="B88" s="347"/>
      <c r="C88" s="148"/>
      <c r="D88" s="144" t="s">
        <v>152</v>
      </c>
      <c r="E88" s="194" t="s">
        <v>375</v>
      </c>
      <c r="F88" s="255">
        <v>76</v>
      </c>
      <c r="G88" s="162">
        <v>0</v>
      </c>
      <c r="H88" s="161">
        <v>0</v>
      </c>
      <c r="I88" s="162">
        <v>0</v>
      </c>
      <c r="J88" s="162">
        <v>0</v>
      </c>
      <c r="K88" s="161">
        <v>0</v>
      </c>
      <c r="L88" s="162">
        <v>0</v>
      </c>
      <c r="M88" s="161">
        <v>0</v>
      </c>
      <c r="N88" s="162">
        <v>0</v>
      </c>
      <c r="O88" s="248"/>
      <c r="P88" s="252"/>
      <c r="Q88" s="54"/>
    </row>
    <row r="89" spans="1:17" ht="25.5">
      <c r="A89" s="348"/>
      <c r="B89" s="347"/>
      <c r="C89" s="148"/>
      <c r="D89" s="144" t="s">
        <v>153</v>
      </c>
      <c r="E89" s="194" t="s">
        <v>155</v>
      </c>
      <c r="F89" s="255">
        <v>77</v>
      </c>
      <c r="G89" s="162">
        <v>700</v>
      </c>
      <c r="H89" s="161">
        <v>1000</v>
      </c>
      <c r="I89" s="162">
        <v>1000</v>
      </c>
      <c r="J89" s="162">
        <v>1000</v>
      </c>
      <c r="K89" s="161">
        <v>360</v>
      </c>
      <c r="L89" s="162">
        <v>600</v>
      </c>
      <c r="M89" s="161">
        <v>780</v>
      </c>
      <c r="N89" s="162">
        <v>1200</v>
      </c>
      <c r="O89" s="248">
        <f aca="true" t="shared" si="24" ref="O89:O99">N89/J89*100</f>
        <v>120</v>
      </c>
      <c r="P89" s="252">
        <f t="shared" si="22"/>
        <v>142.85714285714286</v>
      </c>
      <c r="Q89" s="54"/>
    </row>
    <row r="90" spans="1:17" ht="13.5" customHeight="1">
      <c r="A90" s="348"/>
      <c r="B90" s="347"/>
      <c r="C90" s="148" t="s">
        <v>81</v>
      </c>
      <c r="D90" s="308" t="s">
        <v>45</v>
      </c>
      <c r="E90" s="309"/>
      <c r="F90" s="255">
        <v>78</v>
      </c>
      <c r="G90" s="162">
        <v>243291.8</v>
      </c>
      <c r="H90" s="161">
        <v>130000</v>
      </c>
      <c r="I90" s="162">
        <v>130000</v>
      </c>
      <c r="J90" s="162">
        <v>53370</v>
      </c>
      <c r="K90" s="161">
        <v>15705</v>
      </c>
      <c r="L90" s="162">
        <v>25574</v>
      </c>
      <c r="M90" s="161">
        <v>46508</v>
      </c>
      <c r="N90" s="162">
        <v>71508</v>
      </c>
      <c r="O90" s="248">
        <f t="shared" si="24"/>
        <v>133.98538504777966</v>
      </c>
      <c r="P90" s="252">
        <f t="shared" si="22"/>
        <v>21.936620962975326</v>
      </c>
      <c r="Q90" s="54"/>
    </row>
    <row r="91" spans="1:17" ht="51" customHeight="1">
      <c r="A91" s="348"/>
      <c r="B91" s="347"/>
      <c r="C91" s="345" t="s">
        <v>376</v>
      </c>
      <c r="D91" s="345"/>
      <c r="E91" s="346"/>
      <c r="F91" s="255">
        <v>79</v>
      </c>
      <c r="G91" s="162">
        <f aca="true" t="shared" si="25" ref="G91:N91">G92+G93+G94+G95+G96+G97</f>
        <v>37696.5</v>
      </c>
      <c r="H91" s="161">
        <f t="shared" si="25"/>
        <v>33050</v>
      </c>
      <c r="I91" s="162">
        <f t="shared" si="25"/>
        <v>33050</v>
      </c>
      <c r="J91" s="162">
        <f t="shared" si="25"/>
        <v>33000</v>
      </c>
      <c r="K91" s="161">
        <f t="shared" si="25"/>
        <v>10860</v>
      </c>
      <c r="L91" s="162">
        <f t="shared" si="25"/>
        <v>18100</v>
      </c>
      <c r="M91" s="161">
        <f t="shared" si="25"/>
        <v>23530</v>
      </c>
      <c r="N91" s="162">
        <f t="shared" si="25"/>
        <v>36200</v>
      </c>
      <c r="O91" s="248">
        <f t="shared" si="24"/>
        <v>109.69696969696969</v>
      </c>
      <c r="P91" s="252">
        <f t="shared" si="22"/>
        <v>87.5412836735506</v>
      </c>
      <c r="Q91" s="54"/>
    </row>
    <row r="92" spans="1:17" ht="31.5" customHeight="1">
      <c r="A92" s="348"/>
      <c r="B92" s="347"/>
      <c r="C92" s="148" t="s">
        <v>26</v>
      </c>
      <c r="D92" s="357" t="s">
        <v>97</v>
      </c>
      <c r="E92" s="358"/>
      <c r="F92" s="255">
        <v>80</v>
      </c>
      <c r="G92" s="162">
        <v>2444.6</v>
      </c>
      <c r="H92" s="161">
        <v>2150</v>
      </c>
      <c r="I92" s="162">
        <v>2150</v>
      </c>
      <c r="J92" s="162">
        <v>1700</v>
      </c>
      <c r="K92" s="161">
        <v>555</v>
      </c>
      <c r="L92" s="162">
        <v>925</v>
      </c>
      <c r="M92" s="161">
        <v>1202.5</v>
      </c>
      <c r="N92" s="162">
        <v>1850</v>
      </c>
      <c r="O92" s="248">
        <f t="shared" si="24"/>
        <v>108.8235294117647</v>
      </c>
      <c r="P92" s="252">
        <f t="shared" si="22"/>
        <v>69.54102920723227</v>
      </c>
      <c r="Q92" s="54"/>
    </row>
    <row r="93" spans="1:17" ht="34.5" customHeight="1">
      <c r="A93" s="348"/>
      <c r="B93" s="347"/>
      <c r="C93" s="148" t="s">
        <v>27</v>
      </c>
      <c r="D93" s="355" t="s">
        <v>98</v>
      </c>
      <c r="E93" s="356"/>
      <c r="F93" s="255">
        <v>81</v>
      </c>
      <c r="G93" s="162">
        <v>16</v>
      </c>
      <c r="H93" s="161">
        <v>600</v>
      </c>
      <c r="I93" s="162">
        <v>600</v>
      </c>
      <c r="J93" s="162">
        <v>50</v>
      </c>
      <c r="K93" s="161">
        <v>15</v>
      </c>
      <c r="L93" s="162">
        <v>25</v>
      </c>
      <c r="M93" s="161">
        <v>32.5</v>
      </c>
      <c r="N93" s="162">
        <v>50</v>
      </c>
      <c r="O93" s="248">
        <f t="shared" si="24"/>
        <v>100</v>
      </c>
      <c r="P93" s="252">
        <f t="shared" si="22"/>
        <v>312.5</v>
      </c>
      <c r="Q93" s="54"/>
    </row>
    <row r="94" spans="1:17" ht="15" customHeight="1">
      <c r="A94" s="348"/>
      <c r="B94" s="347"/>
      <c r="C94" s="148" t="s">
        <v>29</v>
      </c>
      <c r="D94" s="355" t="s">
        <v>99</v>
      </c>
      <c r="E94" s="356"/>
      <c r="F94" s="255">
        <v>82</v>
      </c>
      <c r="G94" s="162">
        <v>9.5</v>
      </c>
      <c r="H94" s="161">
        <v>150</v>
      </c>
      <c r="I94" s="162">
        <v>150</v>
      </c>
      <c r="J94" s="162">
        <v>150</v>
      </c>
      <c r="K94" s="161">
        <v>45</v>
      </c>
      <c r="L94" s="162">
        <v>75</v>
      </c>
      <c r="M94" s="161">
        <v>97.5</v>
      </c>
      <c r="N94" s="162">
        <v>150</v>
      </c>
      <c r="O94" s="248">
        <f t="shared" si="24"/>
        <v>100</v>
      </c>
      <c r="P94" s="252">
        <f t="shared" si="22"/>
        <v>1578.9473684210525</v>
      </c>
      <c r="Q94" s="54"/>
    </row>
    <row r="95" spans="1:17" ht="15" customHeight="1">
      <c r="A95" s="348"/>
      <c r="B95" s="347"/>
      <c r="C95" s="148" t="s">
        <v>31</v>
      </c>
      <c r="D95" s="355" t="s">
        <v>377</v>
      </c>
      <c r="E95" s="356"/>
      <c r="F95" s="255">
        <v>83</v>
      </c>
      <c r="G95" s="162">
        <v>166</v>
      </c>
      <c r="H95" s="161">
        <v>150</v>
      </c>
      <c r="I95" s="162">
        <v>150</v>
      </c>
      <c r="J95" s="162">
        <v>160</v>
      </c>
      <c r="K95" s="161">
        <v>90</v>
      </c>
      <c r="L95" s="162">
        <v>150</v>
      </c>
      <c r="M95" s="161">
        <v>195</v>
      </c>
      <c r="N95" s="162">
        <v>300</v>
      </c>
      <c r="O95" s="248">
        <f t="shared" si="24"/>
        <v>187.5</v>
      </c>
      <c r="P95" s="252">
        <f t="shared" si="22"/>
        <v>96.3855421686747</v>
      </c>
      <c r="Q95" s="54"/>
    </row>
    <row r="96" spans="1:17" ht="15" customHeight="1">
      <c r="A96" s="348"/>
      <c r="B96" s="347"/>
      <c r="C96" s="148" t="s">
        <v>32</v>
      </c>
      <c r="D96" s="355" t="s">
        <v>100</v>
      </c>
      <c r="E96" s="356"/>
      <c r="F96" s="255">
        <v>84</v>
      </c>
      <c r="G96" s="162">
        <v>17994.7</v>
      </c>
      <c r="H96" s="161">
        <v>10000</v>
      </c>
      <c r="I96" s="162">
        <v>10000</v>
      </c>
      <c r="J96" s="162">
        <v>12500</v>
      </c>
      <c r="K96" s="161">
        <v>4080</v>
      </c>
      <c r="L96" s="162">
        <v>6800</v>
      </c>
      <c r="M96" s="161">
        <v>8840</v>
      </c>
      <c r="N96" s="162">
        <v>13600</v>
      </c>
      <c r="O96" s="248">
        <f t="shared" si="24"/>
        <v>108.80000000000001</v>
      </c>
      <c r="P96" s="252">
        <f t="shared" si="22"/>
        <v>69.46489799774378</v>
      </c>
      <c r="Q96" s="54"/>
    </row>
    <row r="97" spans="1:17" ht="15" customHeight="1">
      <c r="A97" s="348"/>
      <c r="B97" s="347"/>
      <c r="C97" s="148" t="s">
        <v>38</v>
      </c>
      <c r="D97" s="355" t="s">
        <v>378</v>
      </c>
      <c r="E97" s="356"/>
      <c r="F97" s="255">
        <v>85</v>
      </c>
      <c r="G97" s="162">
        <v>17065.7</v>
      </c>
      <c r="H97" s="161">
        <v>20000</v>
      </c>
      <c r="I97" s="162">
        <v>20000</v>
      </c>
      <c r="J97" s="162">
        <v>18440</v>
      </c>
      <c r="K97" s="161">
        <v>6075</v>
      </c>
      <c r="L97" s="162">
        <v>10125</v>
      </c>
      <c r="M97" s="161">
        <v>13162.5</v>
      </c>
      <c r="N97" s="162">
        <v>20250</v>
      </c>
      <c r="O97" s="248">
        <f t="shared" si="24"/>
        <v>109.81561822125813</v>
      </c>
      <c r="P97" s="252">
        <f t="shared" si="22"/>
        <v>108.05299518918063</v>
      </c>
      <c r="Q97" s="54"/>
    </row>
    <row r="98" spans="1:17" ht="28.5" customHeight="1">
      <c r="A98" s="348"/>
      <c r="B98" s="347"/>
      <c r="C98" s="345" t="s">
        <v>379</v>
      </c>
      <c r="D98" s="345"/>
      <c r="E98" s="346"/>
      <c r="F98" s="255">
        <v>86</v>
      </c>
      <c r="G98" s="162">
        <f>G99+G114+G118+G127</f>
        <v>695255.8</v>
      </c>
      <c r="H98" s="161">
        <f>H99+H114+H118+H127</f>
        <v>764731.9</v>
      </c>
      <c r="I98" s="162">
        <f aca="true" t="shared" si="26" ref="I98:N98">I99+I114+I118+I127</f>
        <v>764731.9</v>
      </c>
      <c r="J98" s="162">
        <f t="shared" si="26"/>
        <v>764000</v>
      </c>
      <c r="K98" s="161">
        <f t="shared" si="26"/>
        <v>212976</v>
      </c>
      <c r="L98" s="162">
        <f t="shared" si="26"/>
        <v>439373</v>
      </c>
      <c r="M98" s="161">
        <f t="shared" si="26"/>
        <v>652349</v>
      </c>
      <c r="N98" s="162">
        <f t="shared" si="26"/>
        <v>865300</v>
      </c>
      <c r="O98" s="248">
        <f t="shared" si="24"/>
        <v>113.25916230366492</v>
      </c>
      <c r="P98" s="252">
        <f t="shared" si="22"/>
        <v>109.88761258805751</v>
      </c>
      <c r="Q98" s="54"/>
    </row>
    <row r="99" spans="1:17" ht="28.5" customHeight="1">
      <c r="A99" s="348"/>
      <c r="B99" s="347"/>
      <c r="C99" s="148" t="s">
        <v>282</v>
      </c>
      <c r="D99" s="345" t="s">
        <v>380</v>
      </c>
      <c r="E99" s="346"/>
      <c r="F99" s="255">
        <v>87</v>
      </c>
      <c r="G99" s="162">
        <f aca="true" t="shared" si="27" ref="G99:N99">G100+G106</f>
        <v>480487.8</v>
      </c>
      <c r="H99" s="161">
        <f>H100+H106</f>
        <v>615313.9</v>
      </c>
      <c r="I99" s="162">
        <f t="shared" si="27"/>
        <v>615313.9</v>
      </c>
      <c r="J99" s="162">
        <f t="shared" si="27"/>
        <v>614900</v>
      </c>
      <c r="K99" s="161">
        <f t="shared" si="27"/>
        <v>172007</v>
      </c>
      <c r="L99" s="162">
        <f t="shared" si="27"/>
        <v>357311</v>
      </c>
      <c r="M99" s="161">
        <f t="shared" si="27"/>
        <v>529318</v>
      </c>
      <c r="N99" s="162">
        <f t="shared" si="27"/>
        <v>701300</v>
      </c>
      <c r="O99" s="248">
        <f t="shared" si="24"/>
        <v>114.0510652138559</v>
      </c>
      <c r="P99" s="252">
        <f t="shared" si="22"/>
        <v>127.97411297435647</v>
      </c>
      <c r="Q99" s="54"/>
    </row>
    <row r="100" spans="1:20" ht="38.25" customHeight="1">
      <c r="A100" s="348"/>
      <c r="B100" s="347"/>
      <c r="C100" s="148" t="s">
        <v>156</v>
      </c>
      <c r="D100" s="308" t="s">
        <v>430</v>
      </c>
      <c r="E100" s="309"/>
      <c r="F100" s="255">
        <v>88</v>
      </c>
      <c r="G100" s="162">
        <v>418624.8</v>
      </c>
      <c r="H100" s="161">
        <f>H101+H102+H103+H104+H105</f>
        <v>545410</v>
      </c>
      <c r="I100" s="162">
        <f aca="true" t="shared" si="28" ref="I100:N100">I101+I102+I103+I104+I105</f>
        <v>545410</v>
      </c>
      <c r="J100" s="162">
        <f t="shared" si="28"/>
        <v>545000</v>
      </c>
      <c r="K100" s="161">
        <f t="shared" si="28"/>
        <v>149875</v>
      </c>
      <c r="L100" s="162">
        <f t="shared" si="28"/>
        <v>299750</v>
      </c>
      <c r="M100" s="161">
        <f t="shared" si="28"/>
        <v>449625</v>
      </c>
      <c r="N100" s="162">
        <f t="shared" si="28"/>
        <v>599500</v>
      </c>
      <c r="O100" s="248">
        <f aca="true" t="shared" si="29" ref="O100:O107">N100/J100*100</f>
        <v>110.00000000000001</v>
      </c>
      <c r="P100" s="252">
        <f t="shared" si="22"/>
        <v>130.18817805347413</v>
      </c>
      <c r="Q100" s="54"/>
      <c r="S100" s="54"/>
      <c r="T100" s="54"/>
    </row>
    <row r="101" spans="1:20" ht="15" customHeight="1">
      <c r="A101" s="348"/>
      <c r="B101" s="347"/>
      <c r="C101" s="300"/>
      <c r="D101" s="308" t="s">
        <v>172</v>
      </c>
      <c r="E101" s="309"/>
      <c r="F101" s="255">
        <v>89</v>
      </c>
      <c r="G101" s="162">
        <v>304800</v>
      </c>
      <c r="H101" s="161">
        <v>311660</v>
      </c>
      <c r="I101" s="162">
        <v>311660</v>
      </c>
      <c r="J101" s="162">
        <v>327400</v>
      </c>
      <c r="K101" s="161">
        <v>90000</v>
      </c>
      <c r="L101" s="162">
        <v>180000</v>
      </c>
      <c r="M101" s="161">
        <v>270000</v>
      </c>
      <c r="N101" s="162">
        <v>360000</v>
      </c>
      <c r="O101" s="248">
        <f t="shared" si="29"/>
        <v>109.95723885155772</v>
      </c>
      <c r="P101" s="252">
        <f t="shared" si="22"/>
        <v>107.41469816272966</v>
      </c>
      <c r="Q101" s="54"/>
      <c r="S101" s="54"/>
      <c r="T101" s="54"/>
    </row>
    <row r="102" spans="1:20" ht="39" customHeight="1">
      <c r="A102" s="348"/>
      <c r="B102" s="347"/>
      <c r="C102" s="300"/>
      <c r="D102" s="308" t="s">
        <v>175</v>
      </c>
      <c r="E102" s="309"/>
      <c r="F102" s="255">
        <v>90</v>
      </c>
      <c r="G102" s="162">
        <v>88840</v>
      </c>
      <c r="H102" s="161">
        <v>90795</v>
      </c>
      <c r="I102" s="162">
        <v>90795</v>
      </c>
      <c r="J102" s="162">
        <v>109100</v>
      </c>
      <c r="K102" s="161">
        <v>30000</v>
      </c>
      <c r="L102" s="162">
        <v>60000</v>
      </c>
      <c r="M102" s="161">
        <v>90000</v>
      </c>
      <c r="N102" s="162">
        <v>120000</v>
      </c>
      <c r="O102" s="248">
        <f t="shared" si="29"/>
        <v>109.99083409715857</v>
      </c>
      <c r="P102" s="252">
        <f t="shared" si="22"/>
        <v>122.80504277352544</v>
      </c>
      <c r="Q102" s="54"/>
      <c r="S102" s="54"/>
      <c r="T102" s="54"/>
    </row>
    <row r="103" spans="1:20" ht="18.75" customHeight="1">
      <c r="A103" s="348"/>
      <c r="B103" s="347"/>
      <c r="C103" s="300"/>
      <c r="D103" s="308" t="s">
        <v>173</v>
      </c>
      <c r="E103" s="309"/>
      <c r="F103" s="255">
        <v>91</v>
      </c>
      <c r="G103" s="162">
        <v>24984.8</v>
      </c>
      <c r="H103" s="161">
        <v>28465</v>
      </c>
      <c r="I103" s="162">
        <v>28465</v>
      </c>
      <c r="J103" s="162">
        <v>54550</v>
      </c>
      <c r="K103" s="161">
        <v>15000</v>
      </c>
      <c r="L103" s="162">
        <v>30000</v>
      </c>
      <c r="M103" s="161">
        <v>45000</v>
      </c>
      <c r="N103" s="162">
        <v>60000</v>
      </c>
      <c r="O103" s="248">
        <f t="shared" si="29"/>
        <v>109.99083409715857</v>
      </c>
      <c r="P103" s="252">
        <f t="shared" si="22"/>
        <v>218.33274630975632</v>
      </c>
      <c r="Q103" s="54"/>
      <c r="S103" s="54"/>
      <c r="T103" s="54"/>
    </row>
    <row r="104" spans="1:20" ht="39" customHeight="1">
      <c r="A104" s="348"/>
      <c r="B104" s="347"/>
      <c r="C104" s="64"/>
      <c r="D104" s="385" t="s">
        <v>324</v>
      </c>
      <c r="E104" s="386"/>
      <c r="F104" s="256" t="s">
        <v>334</v>
      </c>
      <c r="G104" s="162">
        <v>78050</v>
      </c>
      <c r="H104" s="161">
        <v>113140</v>
      </c>
      <c r="I104" s="162">
        <v>79882</v>
      </c>
      <c r="J104" s="162">
        <v>50950</v>
      </c>
      <c r="K104" s="161">
        <v>14125</v>
      </c>
      <c r="L104" s="162">
        <v>28250</v>
      </c>
      <c r="M104" s="161">
        <v>42375</v>
      </c>
      <c r="N104" s="162">
        <v>56500</v>
      </c>
      <c r="O104" s="248">
        <f t="shared" si="29"/>
        <v>110.89303238469088</v>
      </c>
      <c r="P104" s="252">
        <f t="shared" si="22"/>
        <v>65.27866752082</v>
      </c>
      <c r="Q104" s="54"/>
      <c r="S104" s="54"/>
      <c r="T104" s="54"/>
    </row>
    <row r="105" spans="1:20" ht="40.5" customHeight="1">
      <c r="A105" s="348"/>
      <c r="B105" s="347"/>
      <c r="C105" s="64"/>
      <c r="D105" s="385" t="s">
        <v>325</v>
      </c>
      <c r="E105" s="386"/>
      <c r="F105" s="256" t="s">
        <v>335</v>
      </c>
      <c r="G105" s="162"/>
      <c r="H105" s="161">
        <v>1350</v>
      </c>
      <c r="I105" s="162">
        <v>34608</v>
      </c>
      <c r="J105" s="162">
        <v>3000</v>
      </c>
      <c r="K105" s="161">
        <v>750</v>
      </c>
      <c r="L105" s="162">
        <v>1500</v>
      </c>
      <c r="M105" s="161">
        <v>2250</v>
      </c>
      <c r="N105" s="162">
        <v>3000</v>
      </c>
      <c r="O105" s="248">
        <f t="shared" si="29"/>
        <v>100</v>
      </c>
      <c r="P105" s="252"/>
      <c r="Q105" s="54"/>
      <c r="S105" s="54"/>
      <c r="T105" s="54"/>
    </row>
    <row r="106" spans="1:17" ht="35.25" customHeight="1">
      <c r="A106" s="348"/>
      <c r="B106" s="347"/>
      <c r="C106" s="148" t="s">
        <v>157</v>
      </c>
      <c r="D106" s="308" t="s">
        <v>381</v>
      </c>
      <c r="E106" s="309"/>
      <c r="F106" s="255">
        <v>92</v>
      </c>
      <c r="G106" s="162">
        <f aca="true" t="shared" si="30" ref="G106:N106">G107+G110+G111+G112+G113</f>
        <v>61862.99999999999</v>
      </c>
      <c r="H106" s="161">
        <f>H107+H110+H111+H112+H113</f>
        <v>69903.9</v>
      </c>
      <c r="I106" s="162">
        <f t="shared" si="30"/>
        <v>69903.9</v>
      </c>
      <c r="J106" s="162">
        <f t="shared" si="30"/>
        <v>69900</v>
      </c>
      <c r="K106" s="161">
        <f t="shared" si="30"/>
        <v>22132</v>
      </c>
      <c r="L106" s="162">
        <f t="shared" si="30"/>
        <v>57561</v>
      </c>
      <c r="M106" s="161">
        <f t="shared" si="30"/>
        <v>79693</v>
      </c>
      <c r="N106" s="162">
        <f t="shared" si="30"/>
        <v>101800</v>
      </c>
      <c r="O106" s="248">
        <f t="shared" si="29"/>
        <v>145.63662374821175</v>
      </c>
      <c r="P106" s="252">
        <f t="shared" si="22"/>
        <v>112.99161049415645</v>
      </c>
      <c r="Q106" s="54"/>
    </row>
    <row r="107" spans="1:17" ht="57.75" customHeight="1">
      <c r="A107" s="348"/>
      <c r="B107" s="347"/>
      <c r="C107" s="148"/>
      <c r="D107" s="308" t="s">
        <v>382</v>
      </c>
      <c r="E107" s="309"/>
      <c r="F107" s="255">
        <v>93</v>
      </c>
      <c r="G107" s="162">
        <v>11809.7</v>
      </c>
      <c r="H107" s="161">
        <v>10000</v>
      </c>
      <c r="I107" s="162">
        <v>10000</v>
      </c>
      <c r="J107" s="162">
        <v>10000</v>
      </c>
      <c r="K107" s="161">
        <v>7500</v>
      </c>
      <c r="L107" s="162">
        <v>15000</v>
      </c>
      <c r="M107" s="161">
        <v>22500</v>
      </c>
      <c r="N107" s="162">
        <v>29975</v>
      </c>
      <c r="O107" s="248">
        <f t="shared" si="29"/>
        <v>299.75</v>
      </c>
      <c r="P107" s="252">
        <f t="shared" si="22"/>
        <v>84.67615604122035</v>
      </c>
      <c r="Q107" s="54"/>
    </row>
    <row r="108" spans="1:17" ht="50.25" customHeight="1">
      <c r="A108" s="348"/>
      <c r="B108" s="347"/>
      <c r="C108" s="148"/>
      <c r="D108" s="144"/>
      <c r="E108" s="194" t="s">
        <v>383</v>
      </c>
      <c r="F108" s="255">
        <v>94</v>
      </c>
      <c r="G108" s="162">
        <v>0</v>
      </c>
      <c r="H108" s="161">
        <v>0</v>
      </c>
      <c r="I108" s="162">
        <v>0</v>
      </c>
      <c r="J108" s="162">
        <v>0</v>
      </c>
      <c r="K108" s="161">
        <v>0</v>
      </c>
      <c r="L108" s="162">
        <v>0</v>
      </c>
      <c r="M108" s="161">
        <v>0</v>
      </c>
      <c r="N108" s="162">
        <v>0</v>
      </c>
      <c r="O108" s="248"/>
      <c r="P108" s="252"/>
      <c r="Q108" s="54"/>
    </row>
    <row r="109" spans="1:17" ht="60" customHeight="1">
      <c r="A109" s="348"/>
      <c r="B109" s="347"/>
      <c r="C109" s="148"/>
      <c r="D109" s="144"/>
      <c r="E109" s="194" t="s">
        <v>384</v>
      </c>
      <c r="F109" s="255">
        <v>95</v>
      </c>
      <c r="G109" s="162">
        <v>5100</v>
      </c>
      <c r="H109" s="161">
        <v>6000</v>
      </c>
      <c r="I109" s="162">
        <v>6000</v>
      </c>
      <c r="J109" s="162">
        <v>6000</v>
      </c>
      <c r="K109" s="161">
        <v>0</v>
      </c>
      <c r="L109" s="162">
        <v>3000</v>
      </c>
      <c r="M109" s="161">
        <v>3000</v>
      </c>
      <c r="N109" s="162">
        <v>6000</v>
      </c>
      <c r="O109" s="248">
        <f>N109/J109*100</f>
        <v>100</v>
      </c>
      <c r="P109" s="252">
        <f t="shared" si="22"/>
        <v>117.64705882352942</v>
      </c>
      <c r="Q109" s="54"/>
    </row>
    <row r="110" spans="1:17" ht="21.75" customHeight="1">
      <c r="A110" s="348"/>
      <c r="B110" s="347"/>
      <c r="C110" s="148"/>
      <c r="D110" s="308" t="s">
        <v>86</v>
      </c>
      <c r="E110" s="309"/>
      <c r="F110" s="255">
        <v>96</v>
      </c>
      <c r="G110" s="162">
        <v>34343</v>
      </c>
      <c r="H110" s="161">
        <v>38500</v>
      </c>
      <c r="I110" s="162">
        <v>38500</v>
      </c>
      <c r="J110" s="162">
        <v>38500</v>
      </c>
      <c r="K110" s="161">
        <v>9625</v>
      </c>
      <c r="L110" s="162">
        <v>19250</v>
      </c>
      <c r="M110" s="161">
        <v>28875</v>
      </c>
      <c r="N110" s="162">
        <v>38500</v>
      </c>
      <c r="O110" s="248">
        <f>N110/J110*100</f>
        <v>100</v>
      </c>
      <c r="P110" s="252">
        <f t="shared" si="22"/>
        <v>112.10435896689282</v>
      </c>
      <c r="Q110" s="54"/>
    </row>
    <row r="111" spans="1:17" ht="19.5" customHeight="1">
      <c r="A111" s="348"/>
      <c r="B111" s="347"/>
      <c r="C111" s="148"/>
      <c r="D111" s="308" t="s">
        <v>87</v>
      </c>
      <c r="E111" s="309"/>
      <c r="F111" s="255">
        <v>97</v>
      </c>
      <c r="G111" s="162">
        <v>0</v>
      </c>
      <c r="H111" s="161">
        <v>0</v>
      </c>
      <c r="I111" s="162">
        <v>0</v>
      </c>
      <c r="J111" s="162">
        <v>0</v>
      </c>
      <c r="K111" s="161">
        <v>0</v>
      </c>
      <c r="L111" s="162">
        <v>0</v>
      </c>
      <c r="M111" s="161">
        <v>0</v>
      </c>
      <c r="N111" s="162">
        <v>0</v>
      </c>
      <c r="O111" s="248"/>
      <c r="P111" s="252"/>
      <c r="Q111" s="54"/>
    </row>
    <row r="112" spans="1:17" ht="32.25" customHeight="1">
      <c r="A112" s="348"/>
      <c r="B112" s="347"/>
      <c r="C112" s="148"/>
      <c r="D112" s="308" t="s">
        <v>169</v>
      </c>
      <c r="E112" s="309"/>
      <c r="F112" s="255">
        <v>98</v>
      </c>
      <c r="G112" s="162">
        <v>7572.6</v>
      </c>
      <c r="H112" s="161">
        <v>11903.9</v>
      </c>
      <c r="I112" s="162">
        <v>11903.9</v>
      </c>
      <c r="J112" s="162">
        <v>10920</v>
      </c>
      <c r="K112" s="161">
        <v>0</v>
      </c>
      <c r="L112" s="162">
        <v>13296.9</v>
      </c>
      <c r="M112" s="161">
        <v>13296.9</v>
      </c>
      <c r="N112" s="162">
        <v>13296.9</v>
      </c>
      <c r="O112" s="248">
        <f>N112/J112*100</f>
        <v>121.76648351648352</v>
      </c>
      <c r="P112" s="252">
        <f t="shared" si="22"/>
        <v>144.20410427066</v>
      </c>
      <c r="Q112" s="54"/>
    </row>
    <row r="113" spans="1:17" ht="20.25" customHeight="1">
      <c r="A113" s="348"/>
      <c r="B113" s="347"/>
      <c r="C113" s="148"/>
      <c r="D113" s="308" t="s">
        <v>170</v>
      </c>
      <c r="E113" s="309"/>
      <c r="F113" s="255">
        <v>99</v>
      </c>
      <c r="G113" s="162">
        <v>8137.7</v>
      </c>
      <c r="H113" s="161">
        <v>9500</v>
      </c>
      <c r="I113" s="162">
        <v>9500</v>
      </c>
      <c r="J113" s="162">
        <v>10480</v>
      </c>
      <c r="K113" s="161">
        <v>5007</v>
      </c>
      <c r="L113" s="162">
        <v>10014.1</v>
      </c>
      <c r="M113" s="161">
        <v>15021.1</v>
      </c>
      <c r="N113" s="162">
        <v>20028.1</v>
      </c>
      <c r="O113" s="248">
        <f>N113/J113*100</f>
        <v>191.10782442748092</v>
      </c>
      <c r="P113" s="252">
        <f t="shared" si="22"/>
        <v>128.78331715349546</v>
      </c>
      <c r="Q113" s="54"/>
    </row>
    <row r="114" spans="1:17" ht="31.5" customHeight="1">
      <c r="A114" s="348"/>
      <c r="B114" s="347"/>
      <c r="C114" s="148" t="s">
        <v>158</v>
      </c>
      <c r="D114" s="308" t="s">
        <v>203</v>
      </c>
      <c r="E114" s="309"/>
      <c r="F114" s="255">
        <v>100</v>
      </c>
      <c r="G114" s="162">
        <f>G115+G116+G117+G104</f>
        <v>79857</v>
      </c>
      <c r="H114" s="161">
        <f>H115+H116+H117</f>
        <v>7000</v>
      </c>
      <c r="I114" s="162">
        <f aca="true" t="shared" si="31" ref="I114:N114">I115+I116+I117</f>
        <v>7000</v>
      </c>
      <c r="J114" s="162">
        <f t="shared" si="31"/>
        <v>6782</v>
      </c>
      <c r="K114" s="161">
        <f t="shared" si="31"/>
        <v>1850</v>
      </c>
      <c r="L114" s="162">
        <f t="shared" si="31"/>
        <v>3700</v>
      </c>
      <c r="M114" s="161">
        <f t="shared" si="31"/>
        <v>5550</v>
      </c>
      <c r="N114" s="162">
        <f t="shared" si="31"/>
        <v>7400</v>
      </c>
      <c r="O114" s="248">
        <f>N114/J114*100</f>
        <v>109.11235623709821</v>
      </c>
      <c r="P114" s="252">
        <f t="shared" si="22"/>
        <v>8.492680666691712</v>
      </c>
      <c r="Q114" s="54"/>
    </row>
    <row r="115" spans="1:17" ht="33" customHeight="1">
      <c r="A115" s="348"/>
      <c r="B115" s="347"/>
      <c r="C115" s="148"/>
      <c r="D115" s="308" t="s">
        <v>88</v>
      </c>
      <c r="E115" s="309"/>
      <c r="F115" s="255">
        <v>101</v>
      </c>
      <c r="G115" s="162">
        <v>893.1</v>
      </c>
      <c r="H115" s="161">
        <v>6000</v>
      </c>
      <c r="I115" s="162">
        <v>6000</v>
      </c>
      <c r="J115" s="162">
        <v>3000</v>
      </c>
      <c r="K115" s="161">
        <v>750</v>
      </c>
      <c r="L115" s="162">
        <v>1500</v>
      </c>
      <c r="M115" s="161">
        <v>2250</v>
      </c>
      <c r="N115" s="162">
        <v>3000</v>
      </c>
      <c r="O115" s="248">
        <f>N115/J115*100</f>
        <v>100</v>
      </c>
      <c r="P115" s="252">
        <f t="shared" si="22"/>
        <v>335.9086328518643</v>
      </c>
      <c r="Q115" s="54"/>
    </row>
    <row r="116" spans="1:17" ht="35.25" customHeight="1">
      <c r="A116" s="348"/>
      <c r="B116" s="347"/>
      <c r="C116" s="148"/>
      <c r="D116" s="308" t="s">
        <v>89</v>
      </c>
      <c r="E116" s="309"/>
      <c r="F116" s="255">
        <v>102</v>
      </c>
      <c r="G116" s="162">
        <v>913.9</v>
      </c>
      <c r="H116" s="161">
        <v>1000</v>
      </c>
      <c r="I116" s="162">
        <v>1000</v>
      </c>
      <c r="J116" s="162">
        <v>3782</v>
      </c>
      <c r="K116" s="161">
        <v>1100</v>
      </c>
      <c r="L116" s="162">
        <v>2200</v>
      </c>
      <c r="M116" s="161">
        <v>3300</v>
      </c>
      <c r="N116" s="162">
        <v>4400</v>
      </c>
      <c r="O116" s="248">
        <f>N116/J116*100</f>
        <v>116.34056054997355</v>
      </c>
      <c r="P116" s="252">
        <f t="shared" si="22"/>
        <v>413.8308348834665</v>
      </c>
      <c r="Q116" s="54"/>
    </row>
    <row r="117" spans="1:17" ht="44.25" customHeight="1">
      <c r="A117" s="348"/>
      <c r="B117" s="347"/>
      <c r="C117" s="148"/>
      <c r="D117" s="308" t="s">
        <v>171</v>
      </c>
      <c r="E117" s="309"/>
      <c r="F117" s="255">
        <v>103</v>
      </c>
      <c r="G117" s="162">
        <v>0</v>
      </c>
      <c r="H117" s="161">
        <v>0</v>
      </c>
      <c r="I117" s="162">
        <v>0</v>
      </c>
      <c r="J117" s="162">
        <v>0</v>
      </c>
      <c r="K117" s="161">
        <v>0</v>
      </c>
      <c r="L117" s="162">
        <v>0</v>
      </c>
      <c r="M117" s="161">
        <v>0</v>
      </c>
      <c r="N117" s="162">
        <v>0</v>
      </c>
      <c r="O117" s="248"/>
      <c r="P117" s="252"/>
      <c r="Q117" s="54"/>
    </row>
    <row r="118" spans="1:17" ht="67.5" customHeight="1">
      <c r="A118" s="348"/>
      <c r="B118" s="347"/>
      <c r="C118" s="148" t="s">
        <v>159</v>
      </c>
      <c r="D118" s="308" t="s">
        <v>283</v>
      </c>
      <c r="E118" s="309"/>
      <c r="F118" s="255">
        <v>104</v>
      </c>
      <c r="G118" s="162">
        <f aca="true" t="shared" si="32" ref="G118:N118">G119+G122+G125+G126</f>
        <v>414.29999999999995</v>
      </c>
      <c r="H118" s="161">
        <f>H119+H122+H125+H126</f>
        <v>818</v>
      </c>
      <c r="I118" s="162">
        <f t="shared" si="32"/>
        <v>818</v>
      </c>
      <c r="J118" s="162">
        <f t="shared" si="32"/>
        <v>818</v>
      </c>
      <c r="K118" s="161">
        <f t="shared" si="32"/>
        <v>160</v>
      </c>
      <c r="L118" s="162">
        <f t="shared" si="32"/>
        <v>430.00000000000006</v>
      </c>
      <c r="M118" s="161">
        <f t="shared" si="32"/>
        <v>590</v>
      </c>
      <c r="N118" s="162">
        <f t="shared" si="32"/>
        <v>750</v>
      </c>
      <c r="O118" s="248">
        <f aca="true" t="shared" si="33" ref="O118:O124">N118/J118*100</f>
        <v>91.68704156479217</v>
      </c>
      <c r="P118" s="252">
        <f t="shared" si="22"/>
        <v>197.44146753560224</v>
      </c>
      <c r="Q118" s="54"/>
    </row>
    <row r="119" spans="1:17" ht="19.5" customHeight="1">
      <c r="A119" s="348"/>
      <c r="B119" s="347"/>
      <c r="C119" s="300"/>
      <c r="D119" s="308" t="s">
        <v>207</v>
      </c>
      <c r="E119" s="309"/>
      <c r="F119" s="255">
        <v>105</v>
      </c>
      <c r="G119" s="162">
        <f>G120+G121</f>
        <v>115.6</v>
      </c>
      <c r="H119" s="162">
        <f aca="true" t="shared" si="34" ref="H119:N119">H120+H121</f>
        <v>377.6</v>
      </c>
      <c r="I119" s="162">
        <f t="shared" si="34"/>
        <v>189</v>
      </c>
      <c r="J119" s="162">
        <f t="shared" si="34"/>
        <v>189</v>
      </c>
      <c r="K119" s="162">
        <f t="shared" si="34"/>
        <v>40.9</v>
      </c>
      <c r="L119" s="162">
        <f t="shared" si="34"/>
        <v>122.9</v>
      </c>
      <c r="M119" s="162">
        <f t="shared" si="34"/>
        <v>163.8</v>
      </c>
      <c r="N119" s="162">
        <f t="shared" si="34"/>
        <v>204.7</v>
      </c>
      <c r="O119" s="248">
        <f t="shared" si="33"/>
        <v>108.3068783068783</v>
      </c>
      <c r="P119" s="252">
        <f t="shared" si="22"/>
        <v>163.4948096885813</v>
      </c>
      <c r="Q119" s="54"/>
    </row>
    <row r="120" spans="1:17" ht="19.5" customHeight="1">
      <c r="A120" s="348"/>
      <c r="B120" s="347"/>
      <c r="C120" s="300"/>
      <c r="D120" s="144"/>
      <c r="E120" s="201" t="s">
        <v>385</v>
      </c>
      <c r="F120" s="255">
        <v>106</v>
      </c>
      <c r="G120" s="162">
        <v>115.6</v>
      </c>
      <c r="H120" s="161">
        <v>151</v>
      </c>
      <c r="I120" s="162">
        <v>151</v>
      </c>
      <c r="J120" s="244">
        <v>151</v>
      </c>
      <c r="K120" s="161">
        <v>40.9</v>
      </c>
      <c r="L120" s="162">
        <v>81.9</v>
      </c>
      <c r="M120" s="161">
        <v>122.8</v>
      </c>
      <c r="N120" s="162">
        <v>163.7</v>
      </c>
      <c r="O120" s="248">
        <f t="shared" si="33"/>
        <v>108.41059602649005</v>
      </c>
      <c r="P120" s="252">
        <f t="shared" si="22"/>
        <v>130.62283737024222</v>
      </c>
      <c r="Q120" s="54"/>
    </row>
    <row r="121" spans="1:17" ht="19.5" customHeight="1">
      <c r="A121" s="348"/>
      <c r="B121" s="347"/>
      <c r="C121" s="300"/>
      <c r="D121" s="144"/>
      <c r="E121" s="201" t="s">
        <v>386</v>
      </c>
      <c r="F121" s="255">
        <v>107</v>
      </c>
      <c r="G121" s="162">
        <v>0</v>
      </c>
      <c r="H121" s="161">
        <f>38+188.6</f>
        <v>226.6</v>
      </c>
      <c r="I121" s="162">
        <v>38</v>
      </c>
      <c r="J121" s="244">
        <v>38</v>
      </c>
      <c r="K121" s="161"/>
      <c r="L121" s="162">
        <v>41</v>
      </c>
      <c r="M121" s="161">
        <v>41</v>
      </c>
      <c r="N121" s="162">
        <v>41</v>
      </c>
      <c r="O121" s="248">
        <f t="shared" si="33"/>
        <v>107.89473684210526</v>
      </c>
      <c r="P121" s="252"/>
      <c r="Q121" s="54"/>
    </row>
    <row r="122" spans="1:17" ht="37.5" customHeight="1">
      <c r="A122" s="348"/>
      <c r="B122" s="347"/>
      <c r="C122" s="300"/>
      <c r="D122" s="308" t="s">
        <v>387</v>
      </c>
      <c r="E122" s="309"/>
      <c r="F122" s="255">
        <v>108</v>
      </c>
      <c r="G122" s="162">
        <f aca="true" t="shared" si="35" ref="G122:N122">G123+G124</f>
        <v>230.1</v>
      </c>
      <c r="H122" s="162">
        <f t="shared" si="35"/>
        <v>213.89999999999998</v>
      </c>
      <c r="I122" s="162">
        <f t="shared" si="35"/>
        <v>403</v>
      </c>
      <c r="J122" s="162">
        <f t="shared" si="35"/>
        <v>403</v>
      </c>
      <c r="K122" s="162">
        <f t="shared" si="35"/>
        <v>54.6</v>
      </c>
      <c r="L122" s="162">
        <f t="shared" si="35"/>
        <v>176.8</v>
      </c>
      <c r="M122" s="162">
        <f t="shared" si="35"/>
        <v>231.4</v>
      </c>
      <c r="N122" s="162">
        <f t="shared" si="35"/>
        <v>286</v>
      </c>
      <c r="O122" s="248">
        <f t="shared" si="33"/>
        <v>70.96774193548387</v>
      </c>
      <c r="P122" s="252">
        <f t="shared" si="22"/>
        <v>175.14124293785312</v>
      </c>
      <c r="Q122" s="54"/>
    </row>
    <row r="123" spans="1:25" ht="20.25" customHeight="1">
      <c r="A123" s="348"/>
      <c r="B123" s="347"/>
      <c r="C123" s="300"/>
      <c r="D123" s="144"/>
      <c r="E123" s="201" t="s">
        <v>385</v>
      </c>
      <c r="F123" s="255">
        <v>109</v>
      </c>
      <c r="G123" s="162">
        <v>230.1</v>
      </c>
      <c r="H123" s="161">
        <v>176.1</v>
      </c>
      <c r="I123" s="162">
        <v>327</v>
      </c>
      <c r="J123" s="244">
        <v>327</v>
      </c>
      <c r="K123" s="161">
        <v>54.6</v>
      </c>
      <c r="L123" s="162">
        <v>109.2</v>
      </c>
      <c r="M123" s="161">
        <v>163.8</v>
      </c>
      <c r="N123" s="162">
        <v>218.4</v>
      </c>
      <c r="O123" s="248">
        <f t="shared" si="33"/>
        <v>66.78899082568807</v>
      </c>
      <c r="P123" s="252">
        <f t="shared" si="22"/>
        <v>142.11212516297263</v>
      </c>
      <c r="Q123" s="54"/>
      <c r="Y123" s="54"/>
    </row>
    <row r="124" spans="1:25" ht="18" customHeight="1">
      <c r="A124" s="348"/>
      <c r="B124" s="347"/>
      <c r="C124" s="300"/>
      <c r="D124" s="144"/>
      <c r="E124" s="201" t="s">
        <v>386</v>
      </c>
      <c r="F124" s="255">
        <v>110</v>
      </c>
      <c r="G124" s="162">
        <v>0</v>
      </c>
      <c r="H124" s="161">
        <v>37.8</v>
      </c>
      <c r="I124" s="162">
        <v>76</v>
      </c>
      <c r="J124" s="244">
        <v>76</v>
      </c>
      <c r="K124" s="161"/>
      <c r="L124" s="162">
        <v>67.6</v>
      </c>
      <c r="M124" s="161">
        <v>67.6</v>
      </c>
      <c r="N124" s="162">
        <v>67.6</v>
      </c>
      <c r="O124" s="248">
        <f t="shared" si="33"/>
        <v>88.94736842105262</v>
      </c>
      <c r="P124" s="252"/>
      <c r="Q124" s="54"/>
      <c r="Y124" s="54"/>
    </row>
    <row r="125" spans="1:17" ht="18.75" customHeight="1">
      <c r="A125" s="348"/>
      <c r="B125" s="347"/>
      <c r="C125" s="300"/>
      <c r="D125" s="308" t="s">
        <v>205</v>
      </c>
      <c r="E125" s="309"/>
      <c r="F125" s="255">
        <v>111</v>
      </c>
      <c r="G125" s="162">
        <v>0</v>
      </c>
      <c r="H125" s="161">
        <v>0</v>
      </c>
      <c r="I125" s="162">
        <v>0</v>
      </c>
      <c r="J125" s="244">
        <v>0</v>
      </c>
      <c r="K125" s="161">
        <v>0</v>
      </c>
      <c r="L125" s="162">
        <v>0</v>
      </c>
      <c r="M125" s="161">
        <v>0</v>
      </c>
      <c r="N125" s="162">
        <v>0</v>
      </c>
      <c r="O125" s="248"/>
      <c r="P125" s="252"/>
      <c r="Q125" s="54"/>
    </row>
    <row r="126" spans="1:17" ht="31.5" customHeight="1">
      <c r="A126" s="348"/>
      <c r="B126" s="347"/>
      <c r="C126" s="148"/>
      <c r="D126" s="308" t="s">
        <v>206</v>
      </c>
      <c r="E126" s="309"/>
      <c r="F126" s="255">
        <v>112</v>
      </c>
      <c r="G126" s="162">
        <v>68.6</v>
      </c>
      <c r="H126" s="161">
        <v>226.5</v>
      </c>
      <c r="I126" s="162">
        <v>226</v>
      </c>
      <c r="J126" s="162">
        <v>226</v>
      </c>
      <c r="K126" s="161">
        <v>64.5</v>
      </c>
      <c r="L126" s="162">
        <v>130.3</v>
      </c>
      <c r="M126" s="161">
        <v>194.8</v>
      </c>
      <c r="N126" s="162">
        <v>259.3</v>
      </c>
      <c r="O126" s="248">
        <f aca="true" t="shared" si="36" ref="O126:O138">N126/J126*100</f>
        <v>114.73451327433628</v>
      </c>
      <c r="P126" s="252">
        <f t="shared" si="22"/>
        <v>329.4460641399417</v>
      </c>
      <c r="Q126" s="54"/>
    </row>
    <row r="127" spans="1:17" ht="66" customHeight="1">
      <c r="A127" s="348"/>
      <c r="B127" s="347"/>
      <c r="C127" s="148" t="s">
        <v>160</v>
      </c>
      <c r="D127" s="308" t="s">
        <v>388</v>
      </c>
      <c r="E127" s="309"/>
      <c r="F127" s="255">
        <v>113</v>
      </c>
      <c r="G127" s="162">
        <f aca="true" t="shared" si="37" ref="G127:N127">G128+G129+G130+G131+G132+G133</f>
        <v>134496.69999999998</v>
      </c>
      <c r="H127" s="161">
        <f>H128+H129+H130+H131+H132+H133</f>
        <v>141600</v>
      </c>
      <c r="I127" s="162">
        <f t="shared" si="37"/>
        <v>141600</v>
      </c>
      <c r="J127" s="162">
        <f t="shared" si="37"/>
        <v>141500</v>
      </c>
      <c r="K127" s="161">
        <f t="shared" si="37"/>
        <v>38959</v>
      </c>
      <c r="L127" s="162">
        <f t="shared" si="37"/>
        <v>77932</v>
      </c>
      <c r="M127" s="161">
        <f t="shared" si="37"/>
        <v>116891</v>
      </c>
      <c r="N127" s="162">
        <f t="shared" si="37"/>
        <v>155850</v>
      </c>
      <c r="O127" s="248">
        <f t="shared" si="36"/>
        <v>110.14134275618375</v>
      </c>
      <c r="P127" s="252">
        <f t="shared" si="22"/>
        <v>105.20704225456834</v>
      </c>
      <c r="Q127" s="54"/>
    </row>
    <row r="128" spans="1:17" ht="24" customHeight="1">
      <c r="A128" s="348"/>
      <c r="B128" s="347"/>
      <c r="C128" s="300"/>
      <c r="D128" s="308" t="s">
        <v>208</v>
      </c>
      <c r="E128" s="309"/>
      <c r="F128" s="255">
        <v>114</v>
      </c>
      <c r="G128" s="162">
        <v>96500.9</v>
      </c>
      <c r="H128" s="161">
        <v>98000</v>
      </c>
      <c r="I128" s="162">
        <v>98000</v>
      </c>
      <c r="J128" s="162">
        <v>98000</v>
      </c>
      <c r="K128" s="161">
        <v>26984</v>
      </c>
      <c r="L128" s="162">
        <v>53982</v>
      </c>
      <c r="M128" s="161">
        <v>80966</v>
      </c>
      <c r="N128" s="162">
        <v>107950</v>
      </c>
      <c r="O128" s="248">
        <f t="shared" si="36"/>
        <v>110.1530612244898</v>
      </c>
      <c r="P128" s="252">
        <f t="shared" si="22"/>
        <v>101.55345701439053</v>
      </c>
      <c r="Q128" s="54"/>
    </row>
    <row r="129" spans="1:17" ht="28.5" customHeight="1">
      <c r="A129" s="348"/>
      <c r="B129" s="347"/>
      <c r="C129" s="300"/>
      <c r="D129" s="308" t="s">
        <v>209</v>
      </c>
      <c r="E129" s="309"/>
      <c r="F129" s="255">
        <v>115</v>
      </c>
      <c r="G129" s="162">
        <v>2572.9</v>
      </c>
      <c r="H129" s="161">
        <v>3000</v>
      </c>
      <c r="I129" s="162">
        <v>3000</v>
      </c>
      <c r="J129" s="162">
        <v>3000</v>
      </c>
      <c r="K129" s="161">
        <v>825</v>
      </c>
      <c r="L129" s="162">
        <v>1650</v>
      </c>
      <c r="M129" s="161">
        <v>2475</v>
      </c>
      <c r="N129" s="162">
        <v>3300</v>
      </c>
      <c r="O129" s="248">
        <f t="shared" si="36"/>
        <v>110.00000000000001</v>
      </c>
      <c r="P129" s="252">
        <f t="shared" si="22"/>
        <v>116.59994558669207</v>
      </c>
      <c r="Q129" s="54"/>
    </row>
    <row r="130" spans="1:17" ht="30" customHeight="1">
      <c r="A130" s="348"/>
      <c r="B130" s="347"/>
      <c r="C130" s="300"/>
      <c r="D130" s="308" t="s">
        <v>213</v>
      </c>
      <c r="E130" s="309"/>
      <c r="F130" s="255">
        <v>116</v>
      </c>
      <c r="G130" s="162">
        <v>29887.7</v>
      </c>
      <c r="H130" s="161">
        <v>32500</v>
      </c>
      <c r="I130" s="162">
        <v>32500</v>
      </c>
      <c r="J130" s="162">
        <v>32500</v>
      </c>
      <c r="K130" s="161">
        <v>8950</v>
      </c>
      <c r="L130" s="162">
        <v>17900</v>
      </c>
      <c r="M130" s="161">
        <v>26850</v>
      </c>
      <c r="N130" s="162">
        <v>35800</v>
      </c>
      <c r="O130" s="248">
        <f t="shared" si="36"/>
        <v>110.15384615384616</v>
      </c>
      <c r="P130" s="252">
        <f t="shared" si="22"/>
        <v>108.74038484058659</v>
      </c>
      <c r="Q130" s="54"/>
    </row>
    <row r="131" spans="1:17" ht="38.25" customHeight="1">
      <c r="A131" s="348"/>
      <c r="B131" s="347"/>
      <c r="C131" s="300"/>
      <c r="D131" s="308" t="s">
        <v>210</v>
      </c>
      <c r="E131" s="309"/>
      <c r="F131" s="255">
        <v>117</v>
      </c>
      <c r="G131" s="162">
        <v>5535.2</v>
      </c>
      <c r="H131" s="161">
        <v>5000</v>
      </c>
      <c r="I131" s="162">
        <v>5000</v>
      </c>
      <c r="J131" s="162">
        <v>5000</v>
      </c>
      <c r="K131" s="161">
        <v>1375</v>
      </c>
      <c r="L131" s="162">
        <v>2750</v>
      </c>
      <c r="M131" s="161">
        <v>4125</v>
      </c>
      <c r="N131" s="162">
        <v>5500</v>
      </c>
      <c r="O131" s="248">
        <f t="shared" si="36"/>
        <v>110.00000000000001</v>
      </c>
      <c r="P131" s="252">
        <f t="shared" si="22"/>
        <v>90.33097268391387</v>
      </c>
      <c r="Q131" s="54"/>
    </row>
    <row r="132" spans="1:17" ht="31.5" customHeight="1">
      <c r="A132" s="348"/>
      <c r="B132" s="347"/>
      <c r="C132" s="300"/>
      <c r="D132" s="308" t="s">
        <v>211</v>
      </c>
      <c r="E132" s="309"/>
      <c r="F132" s="255">
        <v>118</v>
      </c>
      <c r="G132" s="162">
        <v>0</v>
      </c>
      <c r="H132" s="161">
        <v>0</v>
      </c>
      <c r="I132" s="162">
        <v>0</v>
      </c>
      <c r="J132" s="162">
        <v>0</v>
      </c>
      <c r="K132" s="161">
        <v>0</v>
      </c>
      <c r="L132" s="162">
        <v>0</v>
      </c>
      <c r="M132" s="161">
        <v>0</v>
      </c>
      <c r="N132" s="162">
        <v>0</v>
      </c>
      <c r="O132" s="248"/>
      <c r="P132" s="252"/>
      <c r="Q132" s="54"/>
    </row>
    <row r="133" spans="1:17" ht="31.5" customHeight="1">
      <c r="A133" s="348"/>
      <c r="B133" s="347"/>
      <c r="C133" s="300"/>
      <c r="D133" s="308" t="s">
        <v>212</v>
      </c>
      <c r="E133" s="309"/>
      <c r="F133" s="255">
        <v>119</v>
      </c>
      <c r="G133" s="162">
        <v>0</v>
      </c>
      <c r="H133" s="161">
        <v>3100</v>
      </c>
      <c r="I133" s="162">
        <v>3100</v>
      </c>
      <c r="J133" s="162">
        <v>3000</v>
      </c>
      <c r="K133" s="161">
        <v>825</v>
      </c>
      <c r="L133" s="162">
        <v>1650</v>
      </c>
      <c r="M133" s="161">
        <v>2475</v>
      </c>
      <c r="N133" s="162">
        <v>3300</v>
      </c>
      <c r="O133" s="248">
        <f t="shared" si="36"/>
        <v>110.00000000000001</v>
      </c>
      <c r="P133" s="252"/>
      <c r="Q133" s="54"/>
    </row>
    <row r="134" spans="1:17" ht="38.25" customHeight="1">
      <c r="A134" s="348"/>
      <c r="B134" s="347"/>
      <c r="C134" s="345" t="s">
        <v>389</v>
      </c>
      <c r="D134" s="345"/>
      <c r="E134" s="346"/>
      <c r="F134" s="255">
        <v>120</v>
      </c>
      <c r="G134" s="162">
        <f aca="true" t="shared" si="38" ref="G134:N134">G135+G138+G139+G140+G141+G142</f>
        <v>262357.5</v>
      </c>
      <c r="H134" s="161">
        <f>H135+H138+H139+H140+H141+H142</f>
        <v>209218.1</v>
      </c>
      <c r="I134" s="162">
        <f t="shared" si="38"/>
        <v>209218.1</v>
      </c>
      <c r="J134" s="162">
        <f t="shared" si="38"/>
        <v>302000</v>
      </c>
      <c r="K134" s="161">
        <f t="shared" si="38"/>
        <v>58953</v>
      </c>
      <c r="L134" s="162">
        <f t="shared" si="38"/>
        <v>119957</v>
      </c>
      <c r="M134" s="161">
        <f t="shared" si="38"/>
        <v>205945</v>
      </c>
      <c r="N134" s="162">
        <f t="shared" si="38"/>
        <v>322000</v>
      </c>
      <c r="O134" s="248">
        <f t="shared" si="36"/>
        <v>106.62251655629137</v>
      </c>
      <c r="P134" s="252">
        <f t="shared" si="22"/>
        <v>115.11010739163166</v>
      </c>
      <c r="Q134" s="54"/>
    </row>
    <row r="135" spans="1:17" ht="33" customHeight="1">
      <c r="A135" s="348"/>
      <c r="B135" s="347"/>
      <c r="C135" s="148" t="s">
        <v>26</v>
      </c>
      <c r="D135" s="308" t="s">
        <v>284</v>
      </c>
      <c r="E135" s="309"/>
      <c r="F135" s="255">
        <v>121</v>
      </c>
      <c r="G135" s="162">
        <f aca="true" t="shared" si="39" ref="G135:N135">G136+G137</f>
        <v>35104</v>
      </c>
      <c r="H135" s="161">
        <f>H136+H137</f>
        <v>900</v>
      </c>
      <c r="I135" s="162">
        <f t="shared" si="39"/>
        <v>900</v>
      </c>
      <c r="J135" s="162">
        <f t="shared" si="39"/>
        <v>700</v>
      </c>
      <c r="K135" s="161">
        <f t="shared" si="39"/>
        <v>213</v>
      </c>
      <c r="L135" s="162">
        <f t="shared" si="39"/>
        <v>355</v>
      </c>
      <c r="M135" s="161">
        <f t="shared" si="39"/>
        <v>461</v>
      </c>
      <c r="N135" s="162">
        <f t="shared" si="39"/>
        <v>710</v>
      </c>
      <c r="O135" s="248">
        <f t="shared" si="36"/>
        <v>101.42857142857142</v>
      </c>
      <c r="P135" s="252">
        <f t="shared" si="22"/>
        <v>1.9940747493163171</v>
      </c>
      <c r="Q135" s="54"/>
    </row>
    <row r="136" spans="1:17" ht="18.75" customHeight="1">
      <c r="A136" s="348"/>
      <c r="B136" s="347"/>
      <c r="C136" s="148"/>
      <c r="D136" s="308" t="s">
        <v>90</v>
      </c>
      <c r="E136" s="309"/>
      <c r="F136" s="255">
        <v>122</v>
      </c>
      <c r="G136" s="162">
        <v>34544.8</v>
      </c>
      <c r="H136" s="161">
        <v>700</v>
      </c>
      <c r="I136" s="162">
        <v>700</v>
      </c>
      <c r="J136" s="162">
        <v>500</v>
      </c>
      <c r="K136" s="161">
        <v>150</v>
      </c>
      <c r="L136" s="162">
        <v>250</v>
      </c>
      <c r="M136" s="161">
        <v>325</v>
      </c>
      <c r="N136" s="162">
        <v>500</v>
      </c>
      <c r="O136" s="248">
        <f t="shared" si="36"/>
        <v>100</v>
      </c>
      <c r="P136" s="252">
        <f t="shared" si="22"/>
        <v>1.4473958453949654</v>
      </c>
      <c r="Q136" s="54"/>
    </row>
    <row r="137" spans="1:17" ht="18.75" customHeight="1">
      <c r="A137" s="348"/>
      <c r="B137" s="347"/>
      <c r="C137" s="148"/>
      <c r="D137" s="308" t="s">
        <v>91</v>
      </c>
      <c r="E137" s="309"/>
      <c r="F137" s="255">
        <v>123</v>
      </c>
      <c r="G137" s="162">
        <v>559.2</v>
      </c>
      <c r="H137" s="161">
        <v>200</v>
      </c>
      <c r="I137" s="162">
        <v>200</v>
      </c>
      <c r="J137" s="162">
        <v>200</v>
      </c>
      <c r="K137" s="161">
        <v>63</v>
      </c>
      <c r="L137" s="162">
        <v>105</v>
      </c>
      <c r="M137" s="161">
        <v>136</v>
      </c>
      <c r="N137" s="162">
        <v>210</v>
      </c>
      <c r="O137" s="248">
        <f t="shared" si="36"/>
        <v>105</v>
      </c>
      <c r="P137" s="252">
        <f t="shared" si="22"/>
        <v>35.7653791130186</v>
      </c>
      <c r="Q137" s="54"/>
    </row>
    <row r="138" spans="1:17" ht="21" customHeight="1">
      <c r="A138" s="348"/>
      <c r="B138" s="347"/>
      <c r="C138" s="148" t="s">
        <v>27</v>
      </c>
      <c r="D138" s="308" t="s">
        <v>92</v>
      </c>
      <c r="E138" s="309"/>
      <c r="F138" s="255">
        <v>124</v>
      </c>
      <c r="G138" s="162">
        <v>2523.3</v>
      </c>
      <c r="H138" s="161">
        <v>1200</v>
      </c>
      <c r="I138" s="162">
        <v>1200</v>
      </c>
      <c r="J138" s="162">
        <v>1200</v>
      </c>
      <c r="K138" s="161">
        <v>390</v>
      </c>
      <c r="L138" s="162">
        <v>650</v>
      </c>
      <c r="M138" s="161">
        <v>845</v>
      </c>
      <c r="N138" s="162">
        <v>1300</v>
      </c>
      <c r="O138" s="248">
        <f t="shared" si="36"/>
        <v>108.33333333333333</v>
      </c>
      <c r="P138" s="252">
        <f t="shared" si="22"/>
        <v>47.55677089525621</v>
      </c>
      <c r="Q138" s="54"/>
    </row>
    <row r="139" spans="1:17" ht="32.25" customHeight="1">
      <c r="A139" s="348"/>
      <c r="B139" s="347"/>
      <c r="C139" s="148" t="s">
        <v>29</v>
      </c>
      <c r="D139" s="308" t="s">
        <v>195</v>
      </c>
      <c r="E139" s="309"/>
      <c r="F139" s="255">
        <v>125</v>
      </c>
      <c r="G139" s="162">
        <v>0</v>
      </c>
      <c r="H139" s="161">
        <v>0</v>
      </c>
      <c r="I139" s="162">
        <v>0</v>
      </c>
      <c r="J139" s="162">
        <v>0</v>
      </c>
      <c r="K139" s="161">
        <v>0</v>
      </c>
      <c r="L139" s="162">
        <v>0</v>
      </c>
      <c r="M139" s="161">
        <v>0</v>
      </c>
      <c r="N139" s="162">
        <v>0</v>
      </c>
      <c r="O139" s="248"/>
      <c r="P139" s="252"/>
      <c r="Q139" s="54"/>
    </row>
    <row r="140" spans="1:17" ht="17.25" customHeight="1">
      <c r="A140" s="348"/>
      <c r="B140" s="347"/>
      <c r="C140" s="148" t="s">
        <v>31</v>
      </c>
      <c r="D140" s="308" t="s">
        <v>45</v>
      </c>
      <c r="E140" s="309"/>
      <c r="F140" s="255">
        <v>126</v>
      </c>
      <c r="G140" s="162">
        <v>170539.2</v>
      </c>
      <c r="H140" s="161">
        <v>167047.6</v>
      </c>
      <c r="I140" s="162">
        <v>154547.6</v>
      </c>
      <c r="J140" s="162">
        <v>251100</v>
      </c>
      <c r="K140" s="161">
        <v>45000</v>
      </c>
      <c r="L140" s="162">
        <v>110000</v>
      </c>
      <c r="M140" s="161">
        <v>189013</v>
      </c>
      <c r="N140" s="162">
        <v>290790</v>
      </c>
      <c r="O140" s="248">
        <f aca="true" t="shared" si="40" ref="O140:O145">N140/J140*100</f>
        <v>115.80645161290322</v>
      </c>
      <c r="P140" s="252">
        <f t="shared" si="22"/>
        <v>147.23887528497846</v>
      </c>
      <c r="Q140" s="54"/>
    </row>
    <row r="141" spans="1:17" ht="26.25" customHeight="1">
      <c r="A141" s="348"/>
      <c r="B141" s="347"/>
      <c r="C141" s="153" t="s">
        <v>32</v>
      </c>
      <c r="D141" s="308" t="s">
        <v>40</v>
      </c>
      <c r="E141" s="309"/>
      <c r="F141" s="255">
        <v>127</v>
      </c>
      <c r="G141" s="162">
        <v>43663.8</v>
      </c>
      <c r="H141" s="161">
        <v>40000</v>
      </c>
      <c r="I141" s="162">
        <v>52500</v>
      </c>
      <c r="J141" s="162">
        <v>47500</v>
      </c>
      <c r="K141" s="161">
        <v>9000</v>
      </c>
      <c r="L141" s="162">
        <v>15000</v>
      </c>
      <c r="M141" s="161">
        <v>19500</v>
      </c>
      <c r="N141" s="162">
        <v>30000</v>
      </c>
      <c r="O141" s="248">
        <f t="shared" si="40"/>
        <v>63.1578947368421</v>
      </c>
      <c r="P141" s="252">
        <f t="shared" si="22"/>
        <v>108.78576761527856</v>
      </c>
      <c r="Q141" s="54"/>
    </row>
    <row r="142" spans="1:17" ht="26.25" customHeight="1">
      <c r="A142" s="348"/>
      <c r="B142" s="347"/>
      <c r="C142" s="149" t="s">
        <v>226</v>
      </c>
      <c r="D142" s="383" t="s">
        <v>285</v>
      </c>
      <c r="E142" s="384"/>
      <c r="F142" s="255">
        <v>128</v>
      </c>
      <c r="G142" s="162">
        <f aca="true" t="shared" si="41" ref="G142:N142">G143-G146</f>
        <v>10527.2</v>
      </c>
      <c r="H142" s="161">
        <f>H143-H146</f>
        <v>70.5</v>
      </c>
      <c r="I142" s="162">
        <f t="shared" si="41"/>
        <v>70.5</v>
      </c>
      <c r="J142" s="162">
        <f t="shared" si="41"/>
        <v>1500</v>
      </c>
      <c r="K142" s="161">
        <f t="shared" si="41"/>
        <v>4350</v>
      </c>
      <c r="L142" s="162">
        <f t="shared" si="41"/>
        <v>-6048</v>
      </c>
      <c r="M142" s="161">
        <f t="shared" si="41"/>
        <v>-3874</v>
      </c>
      <c r="N142" s="162">
        <f t="shared" si="41"/>
        <v>-800</v>
      </c>
      <c r="O142" s="248">
        <f t="shared" si="40"/>
        <v>-53.333333333333336</v>
      </c>
      <c r="P142" s="252">
        <f aca="true" t="shared" si="42" ref="P142:P184">J142/G142*100</f>
        <v>14.248803100539554</v>
      </c>
      <c r="Q142" s="54"/>
    </row>
    <row r="143" spans="1:17" ht="28.5" customHeight="1">
      <c r="A143" s="348"/>
      <c r="B143" s="176"/>
      <c r="C143" s="146"/>
      <c r="D143" s="154" t="s">
        <v>137</v>
      </c>
      <c r="E143" s="202" t="s">
        <v>390</v>
      </c>
      <c r="F143" s="255">
        <v>129</v>
      </c>
      <c r="G143" s="162">
        <v>22887.7</v>
      </c>
      <c r="H143" s="161">
        <v>14474.4</v>
      </c>
      <c r="I143" s="162">
        <v>14474.4</v>
      </c>
      <c r="J143" s="162">
        <v>17000</v>
      </c>
      <c r="K143" s="161">
        <v>5250</v>
      </c>
      <c r="L143" s="162">
        <v>8750</v>
      </c>
      <c r="M143" s="161">
        <v>11375</v>
      </c>
      <c r="N143" s="162">
        <v>17500</v>
      </c>
      <c r="O143" s="248">
        <f t="shared" si="40"/>
        <v>102.94117647058823</v>
      </c>
      <c r="P143" s="252">
        <f t="shared" si="42"/>
        <v>74.27570266999305</v>
      </c>
      <c r="Q143" s="54"/>
    </row>
    <row r="144" spans="1:17" ht="28.5" customHeight="1">
      <c r="A144" s="348"/>
      <c r="B144" s="176"/>
      <c r="C144" s="155"/>
      <c r="D144" s="154" t="s">
        <v>286</v>
      </c>
      <c r="E144" s="201" t="s">
        <v>391</v>
      </c>
      <c r="F144" s="255">
        <v>130</v>
      </c>
      <c r="G144" s="162">
        <v>10914.4</v>
      </c>
      <c r="H144" s="161">
        <v>12360.4</v>
      </c>
      <c r="I144" s="162">
        <v>12360.4</v>
      </c>
      <c r="J144" s="162">
        <v>13296.9</v>
      </c>
      <c r="K144" s="161">
        <v>0</v>
      </c>
      <c r="L144" s="162">
        <v>0</v>
      </c>
      <c r="M144" s="161">
        <v>0</v>
      </c>
      <c r="N144" s="162">
        <v>14626.6</v>
      </c>
      <c r="O144" s="248">
        <f t="shared" si="40"/>
        <v>110.00007520549903</v>
      </c>
      <c r="P144" s="252">
        <f t="shared" si="42"/>
        <v>121.828959906179</v>
      </c>
      <c r="Q144" s="54"/>
    </row>
    <row r="145" spans="1:17" ht="28.5" customHeight="1">
      <c r="A145" s="348"/>
      <c r="B145" s="176"/>
      <c r="C145" s="155"/>
      <c r="D145" s="154" t="s">
        <v>287</v>
      </c>
      <c r="E145" s="203" t="s">
        <v>311</v>
      </c>
      <c r="F145" s="255" t="s">
        <v>392</v>
      </c>
      <c r="G145" s="162">
        <v>0</v>
      </c>
      <c r="H145" s="161">
        <v>114</v>
      </c>
      <c r="I145" s="162">
        <v>114</v>
      </c>
      <c r="J145" s="162">
        <v>114</v>
      </c>
      <c r="K145" s="161">
        <v>0</v>
      </c>
      <c r="L145" s="162">
        <v>0</v>
      </c>
      <c r="M145" s="161">
        <v>0</v>
      </c>
      <c r="N145" s="162">
        <v>122.9</v>
      </c>
      <c r="O145" s="248">
        <f t="shared" si="40"/>
        <v>107.80701754385966</v>
      </c>
      <c r="P145" s="252"/>
      <c r="Q145" s="54"/>
    </row>
    <row r="146" spans="1:17" ht="42" customHeight="1">
      <c r="A146" s="348"/>
      <c r="B146" s="176"/>
      <c r="C146" s="155"/>
      <c r="D146" s="154" t="s">
        <v>198</v>
      </c>
      <c r="E146" s="202" t="s">
        <v>204</v>
      </c>
      <c r="F146" s="255">
        <v>131</v>
      </c>
      <c r="G146" s="162">
        <v>12360.5</v>
      </c>
      <c r="H146" s="161">
        <f aca="true" t="shared" si="43" ref="H146:N146">H147</f>
        <v>14403.9</v>
      </c>
      <c r="I146" s="162">
        <f t="shared" si="43"/>
        <v>14403.9</v>
      </c>
      <c r="J146" s="162">
        <f t="shared" si="43"/>
        <v>15500</v>
      </c>
      <c r="K146" s="161">
        <f t="shared" si="43"/>
        <v>900</v>
      </c>
      <c r="L146" s="162">
        <f t="shared" si="43"/>
        <v>14798</v>
      </c>
      <c r="M146" s="161">
        <f t="shared" si="43"/>
        <v>15249</v>
      </c>
      <c r="N146" s="162">
        <f t="shared" si="43"/>
        <v>18300</v>
      </c>
      <c r="O146" s="248">
        <f aca="true" t="shared" si="44" ref="O146:O160">N146/J146*100</f>
        <v>118.06451612903226</v>
      </c>
      <c r="P146" s="252">
        <f t="shared" si="42"/>
        <v>125.39945795073015</v>
      </c>
      <c r="Q146" s="54"/>
    </row>
    <row r="147" spans="1:17" ht="28.5" customHeight="1">
      <c r="A147" s="348"/>
      <c r="B147" s="176"/>
      <c r="C147" s="148"/>
      <c r="D147" s="144" t="s">
        <v>199</v>
      </c>
      <c r="E147" s="194" t="s">
        <v>288</v>
      </c>
      <c r="F147" s="255">
        <v>132</v>
      </c>
      <c r="G147" s="162">
        <f aca="true" t="shared" si="45" ref="G147:N147">G148+G149+G150</f>
        <v>12360.5</v>
      </c>
      <c r="H147" s="161">
        <f>H148+H149+H150</f>
        <v>14403.9</v>
      </c>
      <c r="I147" s="162">
        <f t="shared" si="45"/>
        <v>14403.9</v>
      </c>
      <c r="J147" s="162">
        <f t="shared" si="45"/>
        <v>15500</v>
      </c>
      <c r="K147" s="161">
        <f t="shared" si="45"/>
        <v>900</v>
      </c>
      <c r="L147" s="162">
        <f t="shared" si="45"/>
        <v>14798</v>
      </c>
      <c r="M147" s="161">
        <f t="shared" si="45"/>
        <v>15249</v>
      </c>
      <c r="N147" s="162">
        <f t="shared" si="45"/>
        <v>18300</v>
      </c>
      <c r="O147" s="248">
        <f t="shared" si="44"/>
        <v>118.06451612903226</v>
      </c>
      <c r="P147" s="252">
        <f t="shared" si="42"/>
        <v>125.39945795073015</v>
      </c>
      <c r="Q147" s="54"/>
    </row>
    <row r="148" spans="1:17" ht="25.5" customHeight="1">
      <c r="A148" s="348"/>
      <c r="B148" s="176"/>
      <c r="C148" s="148"/>
      <c r="D148" s="144"/>
      <c r="E148" s="194" t="s">
        <v>220</v>
      </c>
      <c r="F148" s="255">
        <v>133</v>
      </c>
      <c r="G148" s="162">
        <v>7637.2</v>
      </c>
      <c r="H148" s="161">
        <v>11903.9</v>
      </c>
      <c r="I148" s="162">
        <v>11903.9</v>
      </c>
      <c r="J148" s="162">
        <v>10920</v>
      </c>
      <c r="K148" s="161">
        <v>0</v>
      </c>
      <c r="L148" s="162">
        <v>13296.9</v>
      </c>
      <c r="M148" s="161">
        <v>13296.9</v>
      </c>
      <c r="N148" s="162">
        <f>J144</f>
        <v>13296.9</v>
      </c>
      <c r="O148" s="248">
        <f t="shared" si="44"/>
        <v>121.76648351648352</v>
      </c>
      <c r="P148" s="252">
        <f t="shared" si="42"/>
        <v>142.98433981040174</v>
      </c>
      <c r="Q148" s="54"/>
    </row>
    <row r="149" spans="1:17" ht="30.75" customHeight="1">
      <c r="A149" s="348"/>
      <c r="B149" s="176"/>
      <c r="C149" s="148"/>
      <c r="D149" s="144"/>
      <c r="E149" s="194" t="s">
        <v>221</v>
      </c>
      <c r="F149" s="255">
        <v>134</v>
      </c>
      <c r="G149" s="162">
        <v>3450</v>
      </c>
      <c r="H149" s="161">
        <v>1500</v>
      </c>
      <c r="I149" s="162">
        <v>1500</v>
      </c>
      <c r="J149" s="162">
        <v>2600</v>
      </c>
      <c r="K149" s="161">
        <v>900</v>
      </c>
      <c r="L149" s="162">
        <v>1501.1</v>
      </c>
      <c r="M149" s="161">
        <v>1952.1</v>
      </c>
      <c r="N149" s="162">
        <v>3003.1</v>
      </c>
      <c r="O149" s="248">
        <f t="shared" si="44"/>
        <v>115.50384615384614</v>
      </c>
      <c r="P149" s="252">
        <f t="shared" si="42"/>
        <v>75.36231884057972</v>
      </c>
      <c r="Q149" s="54"/>
    </row>
    <row r="150" spans="1:17" ht="17.25" customHeight="1">
      <c r="A150" s="348"/>
      <c r="B150" s="176"/>
      <c r="C150" s="148"/>
      <c r="D150" s="144"/>
      <c r="E150" s="204" t="s">
        <v>222</v>
      </c>
      <c r="F150" s="255">
        <v>135</v>
      </c>
      <c r="G150" s="162">
        <v>1273.3</v>
      </c>
      <c r="H150" s="161">
        <v>1000</v>
      </c>
      <c r="I150" s="162">
        <v>1000</v>
      </c>
      <c r="J150" s="162">
        <v>1980</v>
      </c>
      <c r="K150" s="161">
        <v>0</v>
      </c>
      <c r="L150" s="162">
        <v>0</v>
      </c>
      <c r="M150" s="161">
        <v>0</v>
      </c>
      <c r="N150" s="162">
        <v>2000</v>
      </c>
      <c r="O150" s="248">
        <f t="shared" si="44"/>
        <v>101.01010101010101</v>
      </c>
      <c r="P150" s="252">
        <f t="shared" si="42"/>
        <v>155.50145291761567</v>
      </c>
      <c r="Q150" s="54"/>
    </row>
    <row r="151" spans="1:17" ht="30" customHeight="1">
      <c r="A151" s="348"/>
      <c r="B151" s="176">
        <v>2</v>
      </c>
      <c r="C151" s="148"/>
      <c r="D151" s="308" t="s">
        <v>289</v>
      </c>
      <c r="E151" s="309"/>
      <c r="F151" s="255">
        <v>136</v>
      </c>
      <c r="G151" s="162">
        <f aca="true" t="shared" si="46" ref="G151:N151">G152+G155+G158</f>
        <v>2445.1000000000004</v>
      </c>
      <c r="H151" s="161">
        <f>H152+H155+H158</f>
        <v>3850</v>
      </c>
      <c r="I151" s="162">
        <f t="shared" si="46"/>
        <v>3850</v>
      </c>
      <c r="J151" s="162">
        <f t="shared" si="46"/>
        <v>3000</v>
      </c>
      <c r="K151" s="161">
        <f t="shared" si="46"/>
        <v>1050</v>
      </c>
      <c r="L151" s="162">
        <f t="shared" si="46"/>
        <v>1750</v>
      </c>
      <c r="M151" s="161">
        <f t="shared" si="46"/>
        <v>2275</v>
      </c>
      <c r="N151" s="162">
        <f t="shared" si="46"/>
        <v>3500</v>
      </c>
      <c r="O151" s="248">
        <f t="shared" si="44"/>
        <v>116.66666666666667</v>
      </c>
      <c r="P151" s="252">
        <f t="shared" si="42"/>
        <v>122.6943683284937</v>
      </c>
      <c r="Q151" s="54"/>
    </row>
    <row r="152" spans="1:17" ht="29.25" customHeight="1">
      <c r="A152" s="348"/>
      <c r="B152" s="347"/>
      <c r="C152" s="148" t="s">
        <v>26</v>
      </c>
      <c r="D152" s="308" t="s">
        <v>290</v>
      </c>
      <c r="E152" s="309"/>
      <c r="F152" s="255">
        <v>137</v>
      </c>
      <c r="G152" s="162">
        <f aca="true" t="shared" si="47" ref="G152:N152">G153+G154</f>
        <v>1719.9</v>
      </c>
      <c r="H152" s="161">
        <f>H153+H154</f>
        <v>470</v>
      </c>
      <c r="I152" s="162">
        <f t="shared" si="47"/>
        <v>1550</v>
      </c>
      <c r="J152" s="162">
        <f t="shared" si="47"/>
        <v>1300</v>
      </c>
      <c r="K152" s="161">
        <f t="shared" si="47"/>
        <v>420</v>
      </c>
      <c r="L152" s="162">
        <f t="shared" si="47"/>
        <v>700</v>
      </c>
      <c r="M152" s="161">
        <f t="shared" si="47"/>
        <v>910</v>
      </c>
      <c r="N152" s="162">
        <f t="shared" si="47"/>
        <v>1400</v>
      </c>
      <c r="O152" s="248">
        <f t="shared" si="44"/>
        <v>107.6923076923077</v>
      </c>
      <c r="P152" s="252">
        <f t="shared" si="42"/>
        <v>75.58578987150415</v>
      </c>
      <c r="Q152" s="54"/>
    </row>
    <row r="153" spans="1:17" ht="15.75" customHeight="1">
      <c r="A153" s="348"/>
      <c r="B153" s="347"/>
      <c r="C153" s="148"/>
      <c r="D153" s="144" t="s">
        <v>162</v>
      </c>
      <c r="E153" s="194" t="s">
        <v>164</v>
      </c>
      <c r="F153" s="255">
        <v>138</v>
      </c>
      <c r="G153" s="162">
        <v>254</v>
      </c>
      <c r="H153" s="161">
        <v>120</v>
      </c>
      <c r="I153" s="162">
        <v>1200</v>
      </c>
      <c r="J153" s="162">
        <v>1000</v>
      </c>
      <c r="K153" s="161">
        <v>330</v>
      </c>
      <c r="L153" s="162">
        <v>550</v>
      </c>
      <c r="M153" s="161">
        <v>715</v>
      </c>
      <c r="N153" s="162">
        <v>1100</v>
      </c>
      <c r="O153" s="248">
        <f t="shared" si="44"/>
        <v>110.00000000000001</v>
      </c>
      <c r="P153" s="252">
        <f t="shared" si="42"/>
        <v>393.7007874015748</v>
      </c>
      <c r="Q153" s="54"/>
    </row>
    <row r="154" spans="1:17" ht="28.5" customHeight="1">
      <c r="A154" s="348"/>
      <c r="B154" s="347"/>
      <c r="C154" s="148"/>
      <c r="D154" s="144" t="s">
        <v>163</v>
      </c>
      <c r="E154" s="194" t="s">
        <v>165</v>
      </c>
      <c r="F154" s="255">
        <v>139</v>
      </c>
      <c r="G154" s="162">
        <v>1465.9</v>
      </c>
      <c r="H154" s="161">
        <v>350</v>
      </c>
      <c r="I154" s="162">
        <v>350</v>
      </c>
      <c r="J154" s="162">
        <v>300</v>
      </c>
      <c r="K154" s="161">
        <v>90</v>
      </c>
      <c r="L154" s="162">
        <v>150</v>
      </c>
      <c r="M154" s="161">
        <v>195</v>
      </c>
      <c r="N154" s="162">
        <v>300</v>
      </c>
      <c r="O154" s="248">
        <f t="shared" si="44"/>
        <v>100</v>
      </c>
      <c r="P154" s="252">
        <f t="shared" si="42"/>
        <v>20.465243195306638</v>
      </c>
      <c r="Q154" s="54"/>
    </row>
    <row r="155" spans="1:17" ht="30.75" customHeight="1">
      <c r="A155" s="348"/>
      <c r="B155" s="347"/>
      <c r="C155" s="148" t="s">
        <v>27</v>
      </c>
      <c r="D155" s="308" t="s">
        <v>291</v>
      </c>
      <c r="E155" s="309"/>
      <c r="F155" s="255">
        <v>140</v>
      </c>
      <c r="G155" s="162">
        <f aca="true" t="shared" si="48" ref="G155:N155">G156+G157</f>
        <v>619.2</v>
      </c>
      <c r="H155" s="161">
        <f>H156+H157</f>
        <v>1450</v>
      </c>
      <c r="I155" s="162">
        <f t="shared" si="48"/>
        <v>1450</v>
      </c>
      <c r="J155" s="162">
        <f t="shared" si="48"/>
        <v>1000</v>
      </c>
      <c r="K155" s="161">
        <f t="shared" si="48"/>
        <v>360</v>
      </c>
      <c r="L155" s="162">
        <f t="shared" si="48"/>
        <v>600</v>
      </c>
      <c r="M155" s="161">
        <f t="shared" si="48"/>
        <v>780</v>
      </c>
      <c r="N155" s="162">
        <f t="shared" si="48"/>
        <v>1200</v>
      </c>
      <c r="O155" s="248">
        <f t="shared" si="44"/>
        <v>120</v>
      </c>
      <c r="P155" s="252">
        <f t="shared" si="42"/>
        <v>161.4987080103359</v>
      </c>
      <c r="Q155" s="54"/>
    </row>
    <row r="156" spans="1:17" ht="15.75" customHeight="1">
      <c r="A156" s="348"/>
      <c r="B156" s="347"/>
      <c r="C156" s="148"/>
      <c r="D156" s="144" t="s">
        <v>69</v>
      </c>
      <c r="E156" s="194" t="s">
        <v>164</v>
      </c>
      <c r="F156" s="255">
        <v>141</v>
      </c>
      <c r="G156" s="162">
        <v>0</v>
      </c>
      <c r="H156" s="161">
        <v>1200</v>
      </c>
      <c r="I156" s="162">
        <v>1200</v>
      </c>
      <c r="J156" s="162">
        <v>800</v>
      </c>
      <c r="K156" s="161">
        <v>300</v>
      </c>
      <c r="L156" s="162">
        <v>500</v>
      </c>
      <c r="M156" s="161">
        <v>650</v>
      </c>
      <c r="N156" s="162">
        <v>1000</v>
      </c>
      <c r="O156" s="248">
        <f t="shared" si="44"/>
        <v>125</v>
      </c>
      <c r="P156" s="252"/>
      <c r="Q156" s="54"/>
    </row>
    <row r="157" spans="1:17" ht="26.25" customHeight="1">
      <c r="A157" s="348"/>
      <c r="B157" s="347"/>
      <c r="C157" s="148"/>
      <c r="D157" s="144" t="s">
        <v>71</v>
      </c>
      <c r="E157" s="194" t="s">
        <v>165</v>
      </c>
      <c r="F157" s="255">
        <v>142</v>
      </c>
      <c r="G157" s="162">
        <v>619.2</v>
      </c>
      <c r="H157" s="161">
        <v>250</v>
      </c>
      <c r="I157" s="162">
        <v>250</v>
      </c>
      <c r="J157" s="162">
        <v>200</v>
      </c>
      <c r="K157" s="161">
        <v>60</v>
      </c>
      <c r="L157" s="162">
        <v>100</v>
      </c>
      <c r="M157" s="161">
        <v>130</v>
      </c>
      <c r="N157" s="162">
        <v>200</v>
      </c>
      <c r="O157" s="248">
        <f t="shared" si="44"/>
        <v>100</v>
      </c>
      <c r="P157" s="252">
        <f t="shared" si="42"/>
        <v>32.299741602067186</v>
      </c>
      <c r="Q157" s="54"/>
    </row>
    <row r="158" spans="1:17" ht="15.75" customHeight="1">
      <c r="A158" s="348"/>
      <c r="B158" s="347"/>
      <c r="C158" s="148" t="s">
        <v>29</v>
      </c>
      <c r="D158" s="308" t="s">
        <v>43</v>
      </c>
      <c r="E158" s="309"/>
      <c r="F158" s="255">
        <v>143</v>
      </c>
      <c r="G158" s="162">
        <v>106</v>
      </c>
      <c r="H158" s="161">
        <v>1930</v>
      </c>
      <c r="I158" s="162">
        <v>850</v>
      </c>
      <c r="J158" s="162">
        <v>700</v>
      </c>
      <c r="K158" s="161">
        <v>270</v>
      </c>
      <c r="L158" s="162">
        <v>450</v>
      </c>
      <c r="M158" s="161">
        <v>585</v>
      </c>
      <c r="N158" s="162">
        <v>900</v>
      </c>
      <c r="O158" s="248">
        <f t="shared" si="44"/>
        <v>128.57142857142858</v>
      </c>
      <c r="P158" s="252">
        <f t="shared" si="42"/>
        <v>660.377358490566</v>
      </c>
      <c r="Q158" s="54"/>
    </row>
    <row r="159" spans="1:17" ht="15.75" customHeight="1">
      <c r="A159" s="348"/>
      <c r="B159" s="176">
        <v>3</v>
      </c>
      <c r="C159" s="148"/>
      <c r="D159" s="308" t="s">
        <v>9</v>
      </c>
      <c r="E159" s="309"/>
      <c r="F159" s="255">
        <v>144</v>
      </c>
      <c r="G159" s="162">
        <v>2036.2</v>
      </c>
      <c r="H159" s="161">
        <v>1400</v>
      </c>
      <c r="I159" s="162">
        <v>1400</v>
      </c>
      <c r="J159" s="162">
        <v>0</v>
      </c>
      <c r="K159" s="161">
        <v>0</v>
      </c>
      <c r="L159" s="162">
        <v>0</v>
      </c>
      <c r="M159" s="161">
        <v>0</v>
      </c>
      <c r="N159" s="162">
        <v>0</v>
      </c>
      <c r="O159" s="248"/>
      <c r="P159" s="252">
        <f t="shared" si="42"/>
        <v>0</v>
      </c>
      <c r="Q159" s="54"/>
    </row>
    <row r="160" spans="1:17" ht="28.5" customHeight="1" thickBot="1">
      <c r="A160" s="181" t="s">
        <v>18</v>
      </c>
      <c r="B160" s="177"/>
      <c r="C160" s="156"/>
      <c r="D160" s="342" t="s">
        <v>393</v>
      </c>
      <c r="E160" s="343"/>
      <c r="F160" s="270">
        <v>145</v>
      </c>
      <c r="G160" s="163">
        <f aca="true" t="shared" si="49" ref="G160:N160">G13-G41</f>
        <v>134373.09999999986</v>
      </c>
      <c r="H160" s="168">
        <f>H13-H41</f>
        <v>135000</v>
      </c>
      <c r="I160" s="163">
        <f t="shared" si="49"/>
        <v>135000</v>
      </c>
      <c r="J160" s="163">
        <f t="shared" si="49"/>
        <v>145000</v>
      </c>
      <c r="K160" s="168">
        <f t="shared" si="49"/>
        <v>70000</v>
      </c>
      <c r="L160" s="163">
        <f t="shared" si="49"/>
        <v>110000</v>
      </c>
      <c r="M160" s="168">
        <f t="shared" si="49"/>
        <v>130000</v>
      </c>
      <c r="N160" s="163">
        <f t="shared" si="49"/>
        <v>159500</v>
      </c>
      <c r="O160" s="249">
        <f t="shared" si="44"/>
        <v>110.00000000000001</v>
      </c>
      <c r="P160" s="271">
        <f t="shared" si="42"/>
        <v>107.90850252022179</v>
      </c>
      <c r="Q160" s="54"/>
    </row>
    <row r="161" spans="1:17" ht="13.5" customHeight="1" thickBot="1">
      <c r="A161" s="283"/>
      <c r="B161" s="280"/>
      <c r="C161" s="284"/>
      <c r="D161" s="285"/>
      <c r="E161" s="286" t="s">
        <v>292</v>
      </c>
      <c r="F161" s="281">
        <v>146</v>
      </c>
      <c r="G161" s="287">
        <v>10908.3</v>
      </c>
      <c r="H161" s="282">
        <f>H40</f>
        <v>400</v>
      </c>
      <c r="I161" s="287">
        <v>0</v>
      </c>
      <c r="J161" s="282">
        <f>J40</f>
        <v>0</v>
      </c>
      <c r="K161" s="288">
        <f>K40</f>
        <v>0</v>
      </c>
      <c r="L161" s="289">
        <f>L40</f>
        <v>0</v>
      </c>
      <c r="M161" s="289">
        <f>M40</f>
        <v>0</v>
      </c>
      <c r="N161" s="289">
        <f>N40</f>
        <v>0</v>
      </c>
      <c r="O161" s="290"/>
      <c r="P161" s="79">
        <f t="shared" si="42"/>
        <v>0</v>
      </c>
      <c r="Q161" s="54"/>
    </row>
    <row r="162" spans="1:17" ht="15.75" customHeight="1">
      <c r="A162" s="261"/>
      <c r="B162" s="272"/>
      <c r="C162" s="273"/>
      <c r="D162" s="274"/>
      <c r="E162" s="275" t="s">
        <v>161</v>
      </c>
      <c r="F162" s="276">
        <v>147</v>
      </c>
      <c r="G162" s="166">
        <v>75486</v>
      </c>
      <c r="H162" s="50">
        <f>H144+H145+H159</f>
        <v>13874.4</v>
      </c>
      <c r="I162" s="277">
        <v>0</v>
      </c>
      <c r="J162" s="277">
        <f>J144+J159</f>
        <v>13296.9</v>
      </c>
      <c r="K162" s="50">
        <f>K144+K159</f>
        <v>0</v>
      </c>
      <c r="L162" s="277">
        <f>L144+L159</f>
        <v>0</v>
      </c>
      <c r="M162" s="50">
        <f>M144+M159</f>
        <v>0</v>
      </c>
      <c r="N162" s="277">
        <f>N144+N159</f>
        <v>14626.6</v>
      </c>
      <c r="O162" s="278">
        <f>N162/J162*100</f>
        <v>110.00007520549903</v>
      </c>
      <c r="P162" s="279">
        <f t="shared" si="42"/>
        <v>17.615054447182256</v>
      </c>
      <c r="Q162" s="54"/>
    </row>
    <row r="163" spans="1:115" s="42" customFormat="1" ht="15.75" customHeight="1">
      <c r="A163" s="182" t="s">
        <v>19</v>
      </c>
      <c r="B163" s="205"/>
      <c r="C163" s="157"/>
      <c r="D163" s="353" t="s">
        <v>109</v>
      </c>
      <c r="E163" s="354"/>
      <c r="F163" s="255">
        <v>148</v>
      </c>
      <c r="G163" s="164">
        <v>31287.5</v>
      </c>
      <c r="H163" s="169">
        <f aca="true" t="shared" si="50" ref="H163:N163">ROUND(SUM((H160+H162-H161)*16%),1)</f>
        <v>23755.9</v>
      </c>
      <c r="I163" s="164">
        <f t="shared" si="50"/>
        <v>21600</v>
      </c>
      <c r="J163" s="164">
        <f t="shared" si="50"/>
        <v>25327.5</v>
      </c>
      <c r="K163" s="169">
        <f t="shared" si="50"/>
        <v>11200</v>
      </c>
      <c r="L163" s="164">
        <f t="shared" si="50"/>
        <v>17600</v>
      </c>
      <c r="M163" s="169">
        <f t="shared" si="50"/>
        <v>20800</v>
      </c>
      <c r="N163" s="164">
        <f t="shared" si="50"/>
        <v>27860.3</v>
      </c>
      <c r="O163" s="248">
        <f>N163/J163*100</f>
        <v>110.00019741387818</v>
      </c>
      <c r="P163" s="252">
        <f t="shared" si="42"/>
        <v>80.95085896923692</v>
      </c>
      <c r="Q163" s="54"/>
      <c r="R163" s="26"/>
      <c r="S163" s="26"/>
      <c r="T163" s="26"/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F163" s="26"/>
      <c r="AG163" s="26"/>
      <c r="AH163" s="26"/>
      <c r="AI163" s="26"/>
      <c r="AJ163" s="26"/>
      <c r="AK163" s="26"/>
      <c r="AL163" s="26"/>
      <c r="AM163" s="26"/>
      <c r="AN163" s="26"/>
      <c r="AO163" s="26"/>
      <c r="AP163" s="26"/>
      <c r="AQ163" s="26"/>
      <c r="AR163" s="26"/>
      <c r="AS163" s="26"/>
      <c r="AT163" s="26"/>
      <c r="AU163" s="26"/>
      <c r="AV163" s="26"/>
      <c r="AW163" s="26"/>
      <c r="AX163" s="26"/>
      <c r="AY163" s="26"/>
      <c r="AZ163" s="26"/>
      <c r="BA163" s="26"/>
      <c r="BB163" s="26"/>
      <c r="BC163" s="26"/>
      <c r="BD163" s="26"/>
      <c r="BE163" s="26"/>
      <c r="BF163" s="26"/>
      <c r="BG163" s="26"/>
      <c r="BH163" s="26"/>
      <c r="BI163" s="26"/>
      <c r="BJ163" s="26"/>
      <c r="BK163" s="26"/>
      <c r="BL163" s="26"/>
      <c r="BM163" s="26"/>
      <c r="BN163" s="26"/>
      <c r="BO163" s="26"/>
      <c r="BP163" s="26"/>
      <c r="BQ163" s="26"/>
      <c r="BR163" s="26"/>
      <c r="BS163" s="26"/>
      <c r="BT163" s="26"/>
      <c r="BU163" s="26"/>
      <c r="BV163" s="26"/>
      <c r="BW163" s="26"/>
      <c r="BX163" s="26"/>
      <c r="BY163" s="26"/>
      <c r="BZ163" s="26"/>
      <c r="CA163" s="26"/>
      <c r="CB163" s="26"/>
      <c r="CC163" s="26"/>
      <c r="CD163" s="26"/>
      <c r="CE163" s="26"/>
      <c r="CF163" s="26"/>
      <c r="CG163" s="26"/>
      <c r="CH163" s="26"/>
      <c r="CI163" s="26"/>
      <c r="CJ163" s="26"/>
      <c r="CK163" s="26"/>
      <c r="CL163" s="26"/>
      <c r="CM163" s="26"/>
      <c r="CN163" s="26"/>
      <c r="CO163" s="26"/>
      <c r="CP163" s="26"/>
      <c r="CQ163" s="26"/>
      <c r="CR163" s="26"/>
      <c r="CS163" s="26"/>
      <c r="CT163" s="26"/>
      <c r="CU163" s="26"/>
      <c r="CV163" s="26"/>
      <c r="CW163" s="26"/>
      <c r="CX163" s="26"/>
      <c r="CY163" s="26"/>
      <c r="CZ163" s="26"/>
      <c r="DA163" s="26"/>
      <c r="DB163" s="26"/>
      <c r="DC163" s="26"/>
      <c r="DD163" s="26"/>
      <c r="DE163" s="26"/>
      <c r="DF163" s="26"/>
      <c r="DG163" s="26"/>
      <c r="DH163" s="26"/>
      <c r="DI163" s="26"/>
      <c r="DJ163" s="26"/>
      <c r="DK163" s="26"/>
    </row>
    <row r="164" spans="1:17" ht="17.25" customHeight="1">
      <c r="A164" s="183" t="s">
        <v>20</v>
      </c>
      <c r="B164" s="207"/>
      <c r="C164" s="159"/>
      <c r="D164" s="376" t="s">
        <v>14</v>
      </c>
      <c r="E164" s="377"/>
      <c r="F164" s="255">
        <v>149</v>
      </c>
      <c r="G164" s="167"/>
      <c r="H164" s="170"/>
      <c r="I164" s="165"/>
      <c r="J164" s="165"/>
      <c r="K164" s="170"/>
      <c r="L164" s="165"/>
      <c r="M164" s="170"/>
      <c r="N164" s="165"/>
      <c r="O164" s="248"/>
      <c r="P164" s="252"/>
      <c r="Q164" s="54"/>
    </row>
    <row r="165" spans="1:17" ht="17.25" customHeight="1">
      <c r="A165" s="184"/>
      <c r="B165" s="208">
        <v>1</v>
      </c>
      <c r="C165" s="159"/>
      <c r="D165" s="345" t="s">
        <v>394</v>
      </c>
      <c r="E165" s="346"/>
      <c r="F165" s="255">
        <v>150</v>
      </c>
      <c r="G165" s="162">
        <f>G99</f>
        <v>480487.8</v>
      </c>
      <c r="H165" s="171">
        <f>H99</f>
        <v>615313.9</v>
      </c>
      <c r="I165" s="166">
        <f aca="true" t="shared" si="51" ref="I165:N166">I99</f>
        <v>615313.9</v>
      </c>
      <c r="J165" s="166">
        <f t="shared" si="51"/>
        <v>614900</v>
      </c>
      <c r="K165" s="171">
        <f t="shared" si="51"/>
        <v>172007</v>
      </c>
      <c r="L165" s="166">
        <f t="shared" si="51"/>
        <v>357311</v>
      </c>
      <c r="M165" s="171">
        <f t="shared" si="51"/>
        <v>529318</v>
      </c>
      <c r="N165" s="166">
        <f t="shared" si="51"/>
        <v>701300</v>
      </c>
      <c r="O165" s="248">
        <f>N165/J165*100</f>
        <v>114.0510652138559</v>
      </c>
      <c r="P165" s="252">
        <f t="shared" si="42"/>
        <v>127.97411297435647</v>
      </c>
      <c r="Q165" s="54"/>
    </row>
    <row r="166" spans="1:17" ht="17.25" customHeight="1">
      <c r="A166" s="184"/>
      <c r="B166" s="208">
        <v>2</v>
      </c>
      <c r="C166" s="159"/>
      <c r="D166" s="308" t="s">
        <v>395</v>
      </c>
      <c r="E166" s="309"/>
      <c r="F166" s="255">
        <v>151</v>
      </c>
      <c r="G166" s="162">
        <v>418624.8</v>
      </c>
      <c r="H166" s="171">
        <f>H100</f>
        <v>545410</v>
      </c>
      <c r="I166" s="166">
        <f t="shared" si="51"/>
        <v>545410</v>
      </c>
      <c r="J166" s="166">
        <f t="shared" si="51"/>
        <v>545000</v>
      </c>
      <c r="K166" s="171">
        <f t="shared" si="51"/>
        <v>149875</v>
      </c>
      <c r="L166" s="166">
        <f t="shared" si="51"/>
        <v>299750</v>
      </c>
      <c r="M166" s="171">
        <f t="shared" si="51"/>
        <v>449625</v>
      </c>
      <c r="N166" s="166">
        <f t="shared" si="51"/>
        <v>599500</v>
      </c>
      <c r="O166" s="248">
        <f>N166/J166*100</f>
        <v>110.00000000000001</v>
      </c>
      <c r="P166" s="252">
        <f t="shared" si="42"/>
        <v>130.18817805347413</v>
      </c>
      <c r="Q166" s="54"/>
    </row>
    <row r="167" spans="1:17" ht="40.5" customHeight="1">
      <c r="A167" s="185"/>
      <c r="B167" s="209"/>
      <c r="C167" s="104"/>
      <c r="D167" s="340" t="s">
        <v>330</v>
      </c>
      <c r="E167" s="341"/>
      <c r="F167" s="256" t="s">
        <v>336</v>
      </c>
      <c r="G167" s="244">
        <f aca="true" t="shared" si="52" ref="G167:N168">G104</f>
        <v>78050</v>
      </c>
      <c r="H167" s="171">
        <f>H104</f>
        <v>113140</v>
      </c>
      <c r="I167" s="166">
        <f t="shared" si="52"/>
        <v>79882</v>
      </c>
      <c r="J167" s="166">
        <f t="shared" si="52"/>
        <v>50950</v>
      </c>
      <c r="K167" s="171">
        <f t="shared" si="52"/>
        <v>14125</v>
      </c>
      <c r="L167" s="166">
        <f t="shared" si="52"/>
        <v>28250</v>
      </c>
      <c r="M167" s="171">
        <f t="shared" si="52"/>
        <v>42375</v>
      </c>
      <c r="N167" s="166">
        <f t="shared" si="52"/>
        <v>56500</v>
      </c>
      <c r="O167" s="248">
        <f>N167/J167*100</f>
        <v>110.89303238469088</v>
      </c>
      <c r="P167" s="252">
        <f t="shared" si="42"/>
        <v>65.27866752082</v>
      </c>
      <c r="Q167" s="54"/>
    </row>
    <row r="168" spans="1:17" ht="40.5" customHeight="1">
      <c r="A168" s="185"/>
      <c r="B168" s="209"/>
      <c r="C168" s="104"/>
      <c r="D168" s="340" t="s">
        <v>331</v>
      </c>
      <c r="E168" s="341"/>
      <c r="F168" s="256" t="s">
        <v>337</v>
      </c>
      <c r="G168" s="162">
        <f t="shared" si="52"/>
        <v>0</v>
      </c>
      <c r="H168" s="171">
        <f>H105</f>
        <v>1350</v>
      </c>
      <c r="I168" s="166">
        <f t="shared" si="52"/>
        <v>34608</v>
      </c>
      <c r="J168" s="166">
        <f t="shared" si="52"/>
        <v>3000</v>
      </c>
      <c r="K168" s="171">
        <f t="shared" si="52"/>
        <v>750</v>
      </c>
      <c r="L168" s="166">
        <f t="shared" si="52"/>
        <v>1500</v>
      </c>
      <c r="M168" s="171">
        <f t="shared" si="52"/>
        <v>2250</v>
      </c>
      <c r="N168" s="166">
        <f t="shared" si="52"/>
        <v>3000</v>
      </c>
      <c r="O168" s="248">
        <f>N168/J168*100</f>
        <v>100</v>
      </c>
      <c r="P168" s="252"/>
      <c r="Q168" s="54"/>
    </row>
    <row r="169" spans="1:17" ht="33" customHeight="1">
      <c r="A169" s="375"/>
      <c r="B169" s="176">
        <v>3</v>
      </c>
      <c r="C169" s="148"/>
      <c r="D169" s="308" t="s">
        <v>101</v>
      </c>
      <c r="E169" s="309"/>
      <c r="F169" s="255">
        <v>152</v>
      </c>
      <c r="G169" s="162">
        <v>16567</v>
      </c>
      <c r="H169" s="161">
        <v>19670</v>
      </c>
      <c r="I169" s="166">
        <v>17117</v>
      </c>
      <c r="J169" s="162">
        <v>19670</v>
      </c>
      <c r="K169" s="161">
        <v>19670</v>
      </c>
      <c r="L169" s="162">
        <v>19670</v>
      </c>
      <c r="M169" s="161">
        <v>19670</v>
      </c>
      <c r="N169" s="162">
        <v>19670</v>
      </c>
      <c r="O169" s="248">
        <f aca="true" t="shared" si="53" ref="O169:O176">N169/J169*100</f>
        <v>100</v>
      </c>
      <c r="P169" s="252">
        <f t="shared" si="42"/>
        <v>118.73000543248627</v>
      </c>
      <c r="Q169" s="54"/>
    </row>
    <row r="170" spans="1:17" ht="15.75" customHeight="1">
      <c r="A170" s="375"/>
      <c r="B170" s="176">
        <v>4</v>
      </c>
      <c r="C170" s="148"/>
      <c r="D170" s="308" t="s">
        <v>132</v>
      </c>
      <c r="E170" s="309"/>
      <c r="F170" s="255">
        <v>153</v>
      </c>
      <c r="G170" s="162">
        <v>16706</v>
      </c>
      <c r="H170" s="161">
        <v>22235</v>
      </c>
      <c r="I170" s="166">
        <v>17415</v>
      </c>
      <c r="J170" s="162">
        <v>22235</v>
      </c>
      <c r="K170" s="161">
        <v>20600</v>
      </c>
      <c r="L170" s="162">
        <v>24200</v>
      </c>
      <c r="M170" s="161">
        <v>21905</v>
      </c>
      <c r="N170" s="162">
        <v>22235</v>
      </c>
      <c r="O170" s="248">
        <f t="shared" si="53"/>
        <v>100</v>
      </c>
      <c r="P170" s="252">
        <f t="shared" si="42"/>
        <v>133.0958936908895</v>
      </c>
      <c r="Q170" s="54"/>
    </row>
    <row r="171" spans="1:17" ht="23.25" customHeight="1">
      <c r="A171" s="375"/>
      <c r="B171" s="103"/>
      <c r="C171" s="64"/>
      <c r="D171" s="340" t="s">
        <v>346</v>
      </c>
      <c r="E171" s="341"/>
      <c r="F171" s="256" t="s">
        <v>338</v>
      </c>
      <c r="G171" s="162"/>
      <c r="H171" s="161">
        <v>2504</v>
      </c>
      <c r="I171" s="166"/>
      <c r="J171" s="162">
        <v>2504</v>
      </c>
      <c r="K171" s="161">
        <v>3049</v>
      </c>
      <c r="L171" s="162">
        <v>3049</v>
      </c>
      <c r="M171" s="161">
        <v>3049</v>
      </c>
      <c r="N171" s="162">
        <v>3049</v>
      </c>
      <c r="O171" s="248">
        <f t="shared" si="53"/>
        <v>121.76517571884983</v>
      </c>
      <c r="P171" s="252"/>
      <c r="Q171" s="54"/>
    </row>
    <row r="172" spans="1:17" ht="27" customHeight="1">
      <c r="A172" s="375"/>
      <c r="B172" s="103"/>
      <c r="C172" s="64"/>
      <c r="D172" s="340" t="s">
        <v>347</v>
      </c>
      <c r="E172" s="341"/>
      <c r="F172" s="256" t="s">
        <v>339</v>
      </c>
      <c r="G172" s="162"/>
      <c r="H172" s="161">
        <v>4664</v>
      </c>
      <c r="I172" s="166"/>
      <c r="J172" s="162">
        <v>4664</v>
      </c>
      <c r="K172" s="161">
        <v>3979</v>
      </c>
      <c r="L172" s="162">
        <v>7579</v>
      </c>
      <c r="M172" s="161">
        <v>5284</v>
      </c>
      <c r="N172" s="162">
        <v>5614</v>
      </c>
      <c r="O172" s="248">
        <f t="shared" si="53"/>
        <v>120.36878216123499</v>
      </c>
      <c r="P172" s="252"/>
      <c r="Q172" s="54"/>
    </row>
    <row r="173" spans="1:17" ht="42" customHeight="1">
      <c r="A173" s="375"/>
      <c r="B173" s="176">
        <v>5</v>
      </c>
      <c r="C173" s="148" t="s">
        <v>26</v>
      </c>
      <c r="D173" s="308" t="s">
        <v>396</v>
      </c>
      <c r="E173" s="309"/>
      <c r="F173" s="255">
        <v>154</v>
      </c>
      <c r="G173" s="162">
        <f>G166/G170/12*1000</f>
        <v>2088.1958577756495</v>
      </c>
      <c r="H173" s="161">
        <f>H166/H170/12*1000</f>
        <v>2044.112135522075</v>
      </c>
      <c r="I173" s="162">
        <f>I166/I170/12*1000</f>
        <v>2609.8669729160683</v>
      </c>
      <c r="J173" s="162">
        <f>J166/J170/12*1000</f>
        <v>2042.575519076531</v>
      </c>
      <c r="K173" s="214" t="s">
        <v>420</v>
      </c>
      <c r="L173" s="213" t="s">
        <v>420</v>
      </c>
      <c r="M173" s="214" t="s">
        <v>420</v>
      </c>
      <c r="N173" s="162">
        <f>N166/N170/12*1000</f>
        <v>2246.833070984184</v>
      </c>
      <c r="O173" s="248">
        <f t="shared" si="53"/>
        <v>109.99999999999999</v>
      </c>
      <c r="P173" s="252">
        <f t="shared" si="42"/>
        <v>97.81532280464758</v>
      </c>
      <c r="Q173" s="54"/>
    </row>
    <row r="174" spans="1:24" ht="54" customHeight="1">
      <c r="A174" s="375"/>
      <c r="B174" s="176"/>
      <c r="C174" s="148" t="s">
        <v>397</v>
      </c>
      <c r="D174" s="308" t="s">
        <v>398</v>
      </c>
      <c r="E174" s="309"/>
      <c r="F174" s="255">
        <v>155</v>
      </c>
      <c r="G174" s="162">
        <f>G165/G170/12*1000</f>
        <v>2396.78259308033</v>
      </c>
      <c r="H174" s="161">
        <f>(H165-H107-H112)/H170/12*1000</f>
        <v>2224.0086950003747</v>
      </c>
      <c r="I174" s="162">
        <f>(I165-I107-I112)/I170/12*1000</f>
        <v>2839.5540243085466</v>
      </c>
      <c r="J174" s="162">
        <f>(J165-J107-J112)/J170/12*1000</f>
        <v>2226.1449666441795</v>
      </c>
      <c r="K174" s="214" t="s">
        <v>420</v>
      </c>
      <c r="L174" s="213" t="s">
        <v>420</v>
      </c>
      <c r="M174" s="214" t="s">
        <v>420</v>
      </c>
      <c r="N174" s="162">
        <f>(N165-N107-N112)/N170/12*1000</f>
        <v>2466.1873172925566</v>
      </c>
      <c r="O174" s="248">
        <f t="shared" si="53"/>
        <v>110.78287147715412</v>
      </c>
      <c r="P174" s="252">
        <f t="shared" si="42"/>
        <v>92.8805546682126</v>
      </c>
      <c r="Q174" s="262"/>
      <c r="R174" s="263"/>
      <c r="S174" s="263"/>
      <c r="T174" s="263"/>
      <c r="U174" s="263"/>
      <c r="V174" s="263"/>
      <c r="W174" s="263"/>
      <c r="X174" s="263"/>
    </row>
    <row r="175" spans="1:17" ht="43.5" customHeight="1">
      <c r="A175" s="375"/>
      <c r="B175" s="176">
        <v>6</v>
      </c>
      <c r="C175" s="148" t="s">
        <v>26</v>
      </c>
      <c r="D175" s="308" t="s">
        <v>340</v>
      </c>
      <c r="E175" s="309"/>
      <c r="F175" s="255">
        <v>156</v>
      </c>
      <c r="G175" s="162">
        <f>G14/G170*1000</f>
        <v>103589.62049563031</v>
      </c>
      <c r="H175" s="161">
        <f>H14/H170*1000</f>
        <v>74092.64672813132</v>
      </c>
      <c r="I175" s="162"/>
      <c r="J175" s="162">
        <f>J14/J170*1000</f>
        <v>75196.7618619294</v>
      </c>
      <c r="K175" s="214" t="s">
        <v>420</v>
      </c>
      <c r="L175" s="213" t="s">
        <v>420</v>
      </c>
      <c r="M175" s="214" t="s">
        <v>420</v>
      </c>
      <c r="N175" s="162">
        <f>N14/N170*1000</f>
        <v>82716.43804812233</v>
      </c>
      <c r="O175" s="248">
        <f t="shared" si="53"/>
        <v>110.00000000000001</v>
      </c>
      <c r="P175" s="252">
        <f t="shared" si="42"/>
        <v>72.59101973937764</v>
      </c>
      <c r="Q175" s="54"/>
    </row>
    <row r="176" spans="1:17" ht="40.5" customHeight="1">
      <c r="A176" s="375"/>
      <c r="B176" s="176"/>
      <c r="C176" s="148" t="s">
        <v>27</v>
      </c>
      <c r="D176" s="308" t="s">
        <v>341</v>
      </c>
      <c r="E176" s="309"/>
      <c r="F176" s="255">
        <v>157</v>
      </c>
      <c r="G176" s="162">
        <f>G178/G170*1000</f>
        <v>543.3077936070872</v>
      </c>
      <c r="H176" s="161">
        <f>H178/H170*1000</f>
        <v>418.25950078704744</v>
      </c>
      <c r="I176" s="162">
        <f>I178/I170*1000</f>
        <v>0</v>
      </c>
      <c r="J176" s="162">
        <f>J178/J170*1000</f>
        <v>402.20373285360915</v>
      </c>
      <c r="K176" s="214" t="s">
        <v>420</v>
      </c>
      <c r="L176" s="213" t="s">
        <v>420</v>
      </c>
      <c r="M176" s="214" t="s">
        <v>420</v>
      </c>
      <c r="N176" s="162">
        <f>N178/N170*1000</f>
        <v>420.95794917922194</v>
      </c>
      <c r="O176" s="248">
        <f t="shared" si="53"/>
        <v>104.66286481046629</v>
      </c>
      <c r="P176" s="252">
        <f t="shared" si="42"/>
        <v>74.02870667165091</v>
      </c>
      <c r="Q176" s="54"/>
    </row>
    <row r="177" spans="1:17" ht="27" customHeight="1">
      <c r="A177" s="375"/>
      <c r="B177" s="176"/>
      <c r="C177" s="148" t="s">
        <v>133</v>
      </c>
      <c r="D177" s="308" t="s">
        <v>399</v>
      </c>
      <c r="E177" s="309"/>
      <c r="F177" s="255">
        <v>158</v>
      </c>
      <c r="G177" s="167"/>
      <c r="H177" s="172"/>
      <c r="I177" s="167"/>
      <c r="J177" s="162"/>
      <c r="K177" s="214" t="s">
        <v>420</v>
      </c>
      <c r="L177" s="213" t="s">
        <v>420</v>
      </c>
      <c r="M177" s="214" t="s">
        <v>420</v>
      </c>
      <c r="N177" s="167"/>
      <c r="O177" s="248"/>
      <c r="P177" s="252"/>
      <c r="Q177" s="54"/>
    </row>
    <row r="178" spans="1:17" ht="24.75" customHeight="1">
      <c r="A178" s="375"/>
      <c r="B178" s="176"/>
      <c r="C178" s="148"/>
      <c r="D178" s="144"/>
      <c r="E178" s="194" t="s">
        <v>400</v>
      </c>
      <c r="F178" s="255">
        <v>159</v>
      </c>
      <c r="G178" s="162">
        <v>9076.5</v>
      </c>
      <c r="H178" s="161">
        <v>9300</v>
      </c>
      <c r="I178" s="162"/>
      <c r="J178" s="162">
        <v>8943</v>
      </c>
      <c r="K178" s="214" t="s">
        <v>420</v>
      </c>
      <c r="L178" s="213" t="s">
        <v>420</v>
      </c>
      <c r="M178" s="214" t="s">
        <v>420</v>
      </c>
      <c r="N178" s="162">
        <v>9360</v>
      </c>
      <c r="O178" s="248">
        <f>N178/J178*100</f>
        <v>104.66286481046629</v>
      </c>
      <c r="P178" s="252">
        <f t="shared" si="42"/>
        <v>98.52916873244092</v>
      </c>
      <c r="Q178" s="54"/>
    </row>
    <row r="179" spans="1:17" ht="18" customHeight="1">
      <c r="A179" s="375"/>
      <c r="B179" s="176"/>
      <c r="C179" s="148"/>
      <c r="D179" s="144"/>
      <c r="E179" s="194" t="s">
        <v>293</v>
      </c>
      <c r="F179" s="255">
        <v>160</v>
      </c>
      <c r="G179" s="162">
        <v>150.5</v>
      </c>
      <c r="H179" s="161">
        <v>124</v>
      </c>
      <c r="I179" s="162"/>
      <c r="J179" s="162">
        <v>144</v>
      </c>
      <c r="K179" s="214" t="s">
        <v>420</v>
      </c>
      <c r="L179" s="213" t="s">
        <v>420</v>
      </c>
      <c r="M179" s="214" t="s">
        <v>420</v>
      </c>
      <c r="N179" s="162">
        <v>152</v>
      </c>
      <c r="O179" s="248">
        <f>N179/J179*100</f>
        <v>105.55555555555556</v>
      </c>
      <c r="P179" s="252">
        <f t="shared" si="42"/>
        <v>95.68106312292359</v>
      </c>
      <c r="Q179" s="54"/>
    </row>
    <row r="180" spans="1:17" ht="17.25" customHeight="1">
      <c r="A180" s="375"/>
      <c r="B180" s="176"/>
      <c r="C180" s="148"/>
      <c r="D180" s="144"/>
      <c r="E180" s="194" t="s">
        <v>401</v>
      </c>
      <c r="F180" s="255">
        <v>161</v>
      </c>
      <c r="G180" s="162">
        <f>G178*G179</f>
        <v>1366013.25</v>
      </c>
      <c r="H180" s="161">
        <f>H178*H179</f>
        <v>1153200</v>
      </c>
      <c r="I180" s="162">
        <f>I178*I179</f>
        <v>0</v>
      </c>
      <c r="J180" s="162">
        <f>J178*J179</f>
        <v>1287792</v>
      </c>
      <c r="K180" s="214" t="s">
        <v>420</v>
      </c>
      <c r="L180" s="213" t="s">
        <v>420</v>
      </c>
      <c r="M180" s="214" t="s">
        <v>420</v>
      </c>
      <c r="N180" s="162">
        <f>N178*N179</f>
        <v>1422720</v>
      </c>
      <c r="O180" s="248">
        <f>N180/J180*100</f>
        <v>110.47746841104775</v>
      </c>
      <c r="P180" s="252">
        <f t="shared" si="42"/>
        <v>94.27375612937868</v>
      </c>
      <c r="Q180" s="54"/>
    </row>
    <row r="181" spans="1:17" ht="27" customHeight="1">
      <c r="A181" s="375"/>
      <c r="B181" s="176"/>
      <c r="C181" s="148"/>
      <c r="D181" s="144"/>
      <c r="E181" s="194" t="s">
        <v>342</v>
      </c>
      <c r="F181" s="255">
        <v>162</v>
      </c>
      <c r="G181" s="162">
        <f>G180/G13*100</f>
        <v>78.74910565000906</v>
      </c>
      <c r="H181" s="168">
        <f>H180/H13*100</f>
        <v>69.89090909090909</v>
      </c>
      <c r="I181" s="163">
        <f>I180/I13*100</f>
        <v>0</v>
      </c>
      <c r="J181" s="163">
        <f>J180/J13*100</f>
        <v>76.88310447761194</v>
      </c>
      <c r="K181" s="214" t="s">
        <v>420</v>
      </c>
      <c r="L181" s="213" t="s">
        <v>420</v>
      </c>
      <c r="M181" s="214" t="s">
        <v>420</v>
      </c>
      <c r="N181" s="163">
        <f>N180/N13*100</f>
        <v>77.2168249660787</v>
      </c>
      <c r="O181" s="249">
        <f>N181/J181*100</f>
        <v>100.4340621918616</v>
      </c>
      <c r="P181" s="252">
        <f t="shared" si="42"/>
        <v>97.63044779112751</v>
      </c>
      <c r="Q181" s="54"/>
    </row>
    <row r="182" spans="1:17" ht="15.75" customHeight="1">
      <c r="A182" s="186"/>
      <c r="B182" s="210">
        <v>7</v>
      </c>
      <c r="C182" s="160"/>
      <c r="D182" s="353" t="s">
        <v>402</v>
      </c>
      <c r="E182" s="354"/>
      <c r="F182" s="255">
        <v>163</v>
      </c>
      <c r="G182" s="167">
        <v>0</v>
      </c>
      <c r="H182" s="172">
        <v>0</v>
      </c>
      <c r="I182" s="167">
        <v>0</v>
      </c>
      <c r="J182" s="167">
        <v>0</v>
      </c>
      <c r="K182" s="172">
        <v>0</v>
      </c>
      <c r="L182" s="167">
        <v>0</v>
      </c>
      <c r="M182" s="172">
        <v>0</v>
      </c>
      <c r="N182" s="167">
        <v>0</v>
      </c>
      <c r="O182" s="249"/>
      <c r="P182" s="252"/>
      <c r="Q182" s="54"/>
    </row>
    <row r="183" spans="1:17" ht="15.75" customHeight="1">
      <c r="A183" s="187"/>
      <c r="B183" s="211">
        <v>8</v>
      </c>
      <c r="C183" s="146"/>
      <c r="D183" s="353" t="s">
        <v>403</v>
      </c>
      <c r="E183" s="354"/>
      <c r="F183" s="255">
        <v>164</v>
      </c>
      <c r="G183" s="167">
        <v>22344.1</v>
      </c>
      <c r="H183" s="172">
        <v>18700</v>
      </c>
      <c r="I183" s="167">
        <v>18700</v>
      </c>
      <c r="J183" s="167">
        <v>23000</v>
      </c>
      <c r="K183" s="172">
        <v>23000</v>
      </c>
      <c r="L183" s="167">
        <v>23000</v>
      </c>
      <c r="M183" s="172">
        <v>23000</v>
      </c>
      <c r="N183" s="167">
        <v>23000</v>
      </c>
      <c r="O183" s="249">
        <f>N183/J183*100</f>
        <v>100</v>
      </c>
      <c r="P183" s="252">
        <f t="shared" si="42"/>
        <v>102.93545052161421</v>
      </c>
      <c r="Q183" s="54"/>
    </row>
    <row r="184" spans="1:17" ht="26.25" customHeight="1">
      <c r="A184" s="188"/>
      <c r="B184" s="211"/>
      <c r="C184" s="146"/>
      <c r="D184" s="158"/>
      <c r="E184" s="197" t="s">
        <v>404</v>
      </c>
      <c r="F184" s="255">
        <v>165</v>
      </c>
      <c r="G184" s="167">
        <v>22344.1</v>
      </c>
      <c r="H184" s="172">
        <v>18700</v>
      </c>
      <c r="I184" s="167">
        <v>18700</v>
      </c>
      <c r="J184" s="167">
        <v>5900</v>
      </c>
      <c r="K184" s="172">
        <v>8900</v>
      </c>
      <c r="L184" s="167">
        <v>8900</v>
      </c>
      <c r="M184" s="172">
        <v>8900</v>
      </c>
      <c r="N184" s="167">
        <v>8900</v>
      </c>
      <c r="O184" s="249">
        <f>N184/J184*100</f>
        <v>150.84745762711864</v>
      </c>
      <c r="P184" s="252">
        <f t="shared" si="42"/>
        <v>26.405180785979297</v>
      </c>
      <c r="Q184" s="54"/>
    </row>
    <row r="185" spans="1:17" ht="15.75" customHeight="1">
      <c r="A185" s="187"/>
      <c r="B185" s="211"/>
      <c r="C185" s="146"/>
      <c r="D185" s="158"/>
      <c r="E185" s="197" t="s">
        <v>405</v>
      </c>
      <c r="F185" s="255">
        <v>166</v>
      </c>
      <c r="G185" s="167"/>
      <c r="H185" s="172"/>
      <c r="I185" s="167"/>
      <c r="J185" s="167">
        <v>13200</v>
      </c>
      <c r="K185" s="172">
        <v>11000</v>
      </c>
      <c r="L185" s="167">
        <v>11000</v>
      </c>
      <c r="M185" s="172">
        <v>11000</v>
      </c>
      <c r="N185" s="167">
        <v>11000</v>
      </c>
      <c r="O185" s="249">
        <f>N185/J185*100</f>
        <v>83.33333333333334</v>
      </c>
      <c r="P185" s="252"/>
      <c r="Q185" s="54"/>
    </row>
    <row r="186" spans="1:17" ht="15.75" customHeight="1">
      <c r="A186" s="187"/>
      <c r="B186" s="211"/>
      <c r="C186" s="146"/>
      <c r="D186" s="158"/>
      <c r="E186" s="206" t="s">
        <v>406</v>
      </c>
      <c r="F186" s="255">
        <v>167</v>
      </c>
      <c r="G186" s="167"/>
      <c r="H186" s="172"/>
      <c r="I186" s="167"/>
      <c r="J186" s="167">
        <v>0</v>
      </c>
      <c r="K186" s="172">
        <v>0</v>
      </c>
      <c r="L186" s="167">
        <v>0</v>
      </c>
      <c r="M186" s="172">
        <v>0</v>
      </c>
      <c r="N186" s="167">
        <v>0</v>
      </c>
      <c r="O186" s="249"/>
      <c r="P186" s="252"/>
      <c r="Q186" s="54"/>
    </row>
    <row r="187" spans="1:17" ht="15.75" customHeight="1">
      <c r="A187" s="187"/>
      <c r="B187" s="211"/>
      <c r="C187" s="146"/>
      <c r="D187" s="158"/>
      <c r="E187" s="206" t="s">
        <v>407</v>
      </c>
      <c r="F187" s="255">
        <v>168</v>
      </c>
      <c r="G187" s="167"/>
      <c r="H187" s="172"/>
      <c r="I187" s="167"/>
      <c r="J187" s="167">
        <v>1100</v>
      </c>
      <c r="K187" s="172">
        <v>1000</v>
      </c>
      <c r="L187" s="167">
        <v>1000</v>
      </c>
      <c r="M187" s="172">
        <v>1000</v>
      </c>
      <c r="N187" s="167">
        <v>1000</v>
      </c>
      <c r="O187" s="248">
        <f>N187/J187*100</f>
        <v>90.9090909090909</v>
      </c>
      <c r="P187" s="252"/>
      <c r="Q187" s="54"/>
    </row>
    <row r="188" spans="1:17" ht="15.75" customHeight="1">
      <c r="A188" s="189"/>
      <c r="B188" s="211"/>
      <c r="C188" s="146"/>
      <c r="D188" s="158"/>
      <c r="E188" s="206" t="s">
        <v>408</v>
      </c>
      <c r="F188" s="255">
        <v>169</v>
      </c>
      <c r="G188" s="167"/>
      <c r="H188" s="172"/>
      <c r="I188" s="167"/>
      <c r="J188" s="167">
        <v>2800</v>
      </c>
      <c r="K188" s="172">
        <v>2100</v>
      </c>
      <c r="L188" s="167">
        <v>2100</v>
      </c>
      <c r="M188" s="172">
        <v>2100</v>
      </c>
      <c r="N188" s="167">
        <v>2100</v>
      </c>
      <c r="O188" s="248">
        <f>N188/J188*100</f>
        <v>75</v>
      </c>
      <c r="P188" s="252"/>
      <c r="Q188" s="54"/>
    </row>
    <row r="189" spans="1:253" s="292" customFormat="1" ht="24" customHeight="1" thickBot="1">
      <c r="A189" s="190"/>
      <c r="B189" s="212">
        <v>9</v>
      </c>
      <c r="C189" s="178"/>
      <c r="D189" s="301" t="s">
        <v>361</v>
      </c>
      <c r="E189" s="302"/>
      <c r="F189" s="257">
        <v>170</v>
      </c>
      <c r="G189" s="258">
        <v>0</v>
      </c>
      <c r="H189" s="217">
        <v>0</v>
      </c>
      <c r="I189" s="218">
        <v>0</v>
      </c>
      <c r="J189" s="218">
        <v>0</v>
      </c>
      <c r="K189" s="217">
        <v>0</v>
      </c>
      <c r="L189" s="218">
        <v>0</v>
      </c>
      <c r="M189" s="217">
        <v>0</v>
      </c>
      <c r="N189" s="218">
        <v>0</v>
      </c>
      <c r="O189" s="250"/>
      <c r="P189" s="253"/>
      <c r="Q189" s="54"/>
      <c r="R189" s="147"/>
      <c r="S189" s="147"/>
      <c r="T189" s="147"/>
      <c r="U189" s="147"/>
      <c r="V189" s="147"/>
      <c r="W189" s="147"/>
      <c r="X189" s="147"/>
      <c r="Y189" s="147"/>
      <c r="Z189" s="147"/>
      <c r="AA189" s="147"/>
      <c r="AB189" s="147"/>
      <c r="AC189" s="147"/>
      <c r="AD189" s="147"/>
      <c r="AE189" s="147"/>
      <c r="AF189" s="147"/>
      <c r="AG189" s="147"/>
      <c r="AH189" s="147"/>
      <c r="AI189" s="147"/>
      <c r="AJ189" s="147"/>
      <c r="AK189" s="147"/>
      <c r="AL189" s="147"/>
      <c r="AM189" s="147"/>
      <c r="AN189" s="147"/>
      <c r="AO189" s="147"/>
      <c r="AP189" s="147"/>
      <c r="AQ189" s="147"/>
      <c r="AR189" s="147"/>
      <c r="AS189" s="147"/>
      <c r="AT189" s="147"/>
      <c r="AU189" s="147"/>
      <c r="AV189" s="147"/>
      <c r="AW189" s="147"/>
      <c r="AX189" s="147"/>
      <c r="AY189" s="147"/>
      <c r="AZ189" s="147"/>
      <c r="BA189" s="147"/>
      <c r="BB189" s="147"/>
      <c r="BC189" s="147"/>
      <c r="BD189" s="147"/>
      <c r="BE189" s="147"/>
      <c r="BF189" s="147"/>
      <c r="BG189" s="147"/>
      <c r="BH189" s="147"/>
      <c r="BI189" s="147"/>
      <c r="BJ189" s="147"/>
      <c r="BK189" s="147"/>
      <c r="BL189" s="147"/>
      <c r="BM189" s="147"/>
      <c r="BN189" s="147"/>
      <c r="BO189" s="147"/>
      <c r="BP189" s="147"/>
      <c r="BQ189" s="147"/>
      <c r="BR189" s="147"/>
      <c r="BS189" s="147"/>
      <c r="BT189" s="147"/>
      <c r="BU189" s="147"/>
      <c r="BV189" s="147"/>
      <c r="BW189" s="147"/>
      <c r="BX189" s="147"/>
      <c r="BY189" s="147"/>
      <c r="BZ189" s="147"/>
      <c r="CA189" s="147"/>
      <c r="CB189" s="147"/>
      <c r="CC189" s="147"/>
      <c r="CD189" s="147"/>
      <c r="CE189" s="147"/>
      <c r="CF189" s="147"/>
      <c r="CG189" s="147"/>
      <c r="CH189" s="147"/>
      <c r="CI189" s="147"/>
      <c r="CJ189" s="147"/>
      <c r="CK189" s="147"/>
      <c r="CL189" s="147"/>
      <c r="CM189" s="147"/>
      <c r="CN189" s="147"/>
      <c r="CO189" s="147"/>
      <c r="CP189" s="147"/>
      <c r="CQ189" s="147"/>
      <c r="CR189" s="147"/>
      <c r="CS189" s="147"/>
      <c r="CT189" s="147"/>
      <c r="CU189" s="147"/>
      <c r="CV189" s="147"/>
      <c r="CW189" s="147"/>
      <c r="CX189" s="147"/>
      <c r="CY189" s="147"/>
      <c r="CZ189" s="147"/>
      <c r="DA189" s="147"/>
      <c r="DB189" s="147"/>
      <c r="DC189" s="147"/>
      <c r="DD189" s="147"/>
      <c r="DE189" s="147"/>
      <c r="DF189" s="147"/>
      <c r="DG189" s="147"/>
      <c r="DH189" s="147"/>
      <c r="DI189" s="147"/>
      <c r="DJ189" s="147"/>
      <c r="DK189" s="147"/>
      <c r="DL189" s="147"/>
      <c r="DM189" s="147"/>
      <c r="DN189" s="147"/>
      <c r="DO189" s="147"/>
      <c r="DP189" s="147"/>
      <c r="DQ189" s="147"/>
      <c r="DR189" s="147"/>
      <c r="DS189" s="147"/>
      <c r="DT189" s="147"/>
      <c r="DU189" s="147"/>
      <c r="DV189" s="147"/>
      <c r="DW189" s="147"/>
      <c r="DX189" s="147"/>
      <c r="DY189" s="147"/>
      <c r="DZ189" s="147"/>
      <c r="EA189" s="147"/>
      <c r="EB189" s="147"/>
      <c r="EC189" s="147"/>
      <c r="ED189" s="147"/>
      <c r="EE189" s="147"/>
      <c r="EF189" s="147"/>
      <c r="EG189" s="147"/>
      <c r="EH189" s="147"/>
      <c r="EI189" s="147"/>
      <c r="EJ189" s="147"/>
      <c r="EK189" s="147"/>
      <c r="EL189" s="147"/>
      <c r="EM189" s="147"/>
      <c r="EN189" s="147"/>
      <c r="EO189" s="147"/>
      <c r="EP189" s="147"/>
      <c r="EQ189" s="147"/>
      <c r="ER189" s="147"/>
      <c r="ES189" s="147"/>
      <c r="ET189" s="147"/>
      <c r="EU189" s="147"/>
      <c r="EV189" s="147"/>
      <c r="EW189" s="147"/>
      <c r="EX189" s="147"/>
      <c r="EY189" s="147"/>
      <c r="EZ189" s="147"/>
      <c r="FA189" s="147"/>
      <c r="FB189" s="147"/>
      <c r="FC189" s="147"/>
      <c r="FD189" s="147"/>
      <c r="FE189" s="147"/>
      <c r="FF189" s="147"/>
      <c r="FG189" s="147"/>
      <c r="FH189" s="147"/>
      <c r="FI189" s="147"/>
      <c r="FJ189" s="147"/>
      <c r="FK189" s="147"/>
      <c r="FL189" s="147"/>
      <c r="FM189" s="147"/>
      <c r="FN189" s="147"/>
      <c r="FO189" s="147"/>
      <c r="FP189" s="147"/>
      <c r="FQ189" s="147"/>
      <c r="FR189" s="147"/>
      <c r="FS189" s="147"/>
      <c r="FT189" s="147"/>
      <c r="FU189" s="147"/>
      <c r="FV189" s="147"/>
      <c r="FW189" s="147"/>
      <c r="FX189" s="147"/>
      <c r="FY189" s="147"/>
      <c r="FZ189" s="147"/>
      <c r="GA189" s="147"/>
      <c r="GB189" s="147"/>
      <c r="GC189" s="147"/>
      <c r="GD189" s="147"/>
      <c r="GE189" s="147"/>
      <c r="GF189" s="147"/>
      <c r="GG189" s="147"/>
      <c r="GH189" s="147"/>
      <c r="GI189" s="147"/>
      <c r="GJ189" s="147"/>
      <c r="GK189" s="147"/>
      <c r="GL189" s="147"/>
      <c r="GM189" s="147"/>
      <c r="GN189" s="147"/>
      <c r="GO189" s="147"/>
      <c r="GP189" s="147"/>
      <c r="GQ189" s="147"/>
      <c r="GR189" s="147"/>
      <c r="GS189" s="147"/>
      <c r="GT189" s="147"/>
      <c r="GU189" s="147"/>
      <c r="GV189" s="147"/>
      <c r="GW189" s="147"/>
      <c r="GX189" s="147"/>
      <c r="GY189" s="147"/>
      <c r="GZ189" s="147"/>
      <c r="HA189" s="147"/>
      <c r="HB189" s="147"/>
      <c r="HC189" s="147"/>
      <c r="HD189" s="147"/>
      <c r="HE189" s="147"/>
      <c r="HF189" s="147"/>
      <c r="HG189" s="147"/>
      <c r="HH189" s="147"/>
      <c r="HI189" s="147"/>
      <c r="HJ189" s="147"/>
      <c r="HK189" s="147"/>
      <c r="HL189" s="147"/>
      <c r="HM189" s="147"/>
      <c r="HN189" s="147"/>
      <c r="HO189" s="147"/>
      <c r="HP189" s="147"/>
      <c r="HQ189" s="147"/>
      <c r="HR189" s="147"/>
      <c r="HS189" s="147"/>
      <c r="HT189" s="147"/>
      <c r="HU189" s="147"/>
      <c r="HV189" s="147"/>
      <c r="HW189" s="147"/>
      <c r="HX189" s="147"/>
      <c r="HY189" s="147"/>
      <c r="HZ189" s="147"/>
      <c r="IA189" s="147"/>
      <c r="IB189" s="147"/>
      <c r="IC189" s="147"/>
      <c r="ID189" s="147"/>
      <c r="IE189" s="147"/>
      <c r="IF189" s="147"/>
      <c r="IG189" s="147"/>
      <c r="IH189" s="147"/>
      <c r="II189" s="147"/>
      <c r="IJ189" s="147"/>
      <c r="IK189" s="147"/>
      <c r="IL189" s="147"/>
      <c r="IM189" s="147"/>
      <c r="IN189" s="147"/>
      <c r="IO189" s="147"/>
      <c r="IP189" s="147"/>
      <c r="IQ189" s="147"/>
      <c r="IR189" s="147"/>
      <c r="IS189" s="147"/>
    </row>
    <row r="190" spans="1:16" ht="15.75" customHeight="1">
      <c r="A190" s="297"/>
      <c r="B190" s="298"/>
      <c r="C190" s="298"/>
      <c r="D190" s="298"/>
      <c r="E190" s="298"/>
      <c r="F190" s="298"/>
      <c r="G190" s="298"/>
      <c r="H190" s="298"/>
      <c r="I190" s="298"/>
      <c r="J190" s="298"/>
      <c r="K190" s="298"/>
      <c r="L190" s="298"/>
      <c r="M190" s="298"/>
      <c r="N190" s="298"/>
      <c r="O190" s="298"/>
      <c r="P190" s="298"/>
    </row>
    <row r="191" spans="1:16" ht="15.75" customHeight="1">
      <c r="A191" s="296" t="s">
        <v>428</v>
      </c>
      <c r="B191" s="299"/>
      <c r="C191" s="299"/>
      <c r="D191" s="299"/>
      <c r="E191" s="299"/>
      <c r="F191" s="299"/>
      <c r="G191" s="299"/>
      <c r="H191" s="299"/>
      <c r="I191" s="299"/>
      <c r="J191" s="299"/>
      <c r="K191" s="299"/>
      <c r="L191" s="299"/>
      <c r="M191" s="299"/>
      <c r="N191" s="299"/>
      <c r="O191" s="299"/>
      <c r="P191" s="299"/>
    </row>
    <row r="192" spans="1:16" ht="15.75" customHeight="1">
      <c r="A192" s="296" t="s">
        <v>429</v>
      </c>
      <c r="B192" s="333"/>
      <c r="C192" s="333"/>
      <c r="D192" s="333"/>
      <c r="E192" s="333"/>
      <c r="F192" s="333"/>
      <c r="G192" s="333"/>
      <c r="H192" s="333"/>
      <c r="I192" s="333"/>
      <c r="J192" s="333"/>
      <c r="K192" s="333"/>
      <c r="L192" s="333"/>
      <c r="M192" s="333"/>
      <c r="N192" s="333"/>
      <c r="O192" s="333"/>
      <c r="P192" s="333"/>
    </row>
    <row r="193" spans="1:16" ht="15.75" customHeight="1">
      <c r="A193" s="93"/>
      <c r="B193" s="293"/>
      <c r="C193" s="293"/>
      <c r="D193" s="293"/>
      <c r="E193" s="293"/>
      <c r="F193" s="293"/>
      <c r="G193" s="293"/>
      <c r="H193" s="293"/>
      <c r="I193" s="293"/>
      <c r="J193" s="293"/>
      <c r="K193" s="293"/>
      <c r="L193" s="293"/>
      <c r="M193" s="293"/>
      <c r="N193" s="293"/>
      <c r="O193" s="293"/>
      <c r="P193" s="293"/>
    </row>
    <row r="194" spans="1:16" ht="15.75" customHeight="1">
      <c r="A194" s="296" t="s">
        <v>431</v>
      </c>
      <c r="B194" s="333"/>
      <c r="C194" s="333"/>
      <c r="D194" s="333"/>
      <c r="E194" s="333"/>
      <c r="F194" s="333"/>
      <c r="G194" s="333"/>
      <c r="H194" s="333"/>
      <c r="I194" s="333"/>
      <c r="J194" s="333"/>
      <c r="K194" s="333"/>
      <c r="L194" s="333"/>
      <c r="M194" s="333"/>
      <c r="N194" s="333"/>
      <c r="O194" s="333"/>
      <c r="P194" s="333"/>
    </row>
    <row r="195" spans="1:16" ht="15.75" customHeight="1">
      <c r="A195" s="294"/>
      <c r="B195" s="295"/>
      <c r="C195" s="295"/>
      <c r="D195" s="295"/>
      <c r="E195" s="295"/>
      <c r="F195" s="295"/>
      <c r="G195" s="295"/>
      <c r="H195" s="295"/>
      <c r="I195" s="295"/>
      <c r="J195" s="295"/>
      <c r="K195" s="295"/>
      <c r="L195" s="295"/>
      <c r="M195" s="295"/>
      <c r="N195" s="295"/>
      <c r="O195" s="295"/>
      <c r="P195" s="295"/>
    </row>
    <row r="196" spans="1:16" ht="15.75" customHeight="1">
      <c r="A196" s="93"/>
      <c r="B196" s="293"/>
      <c r="C196" s="293"/>
      <c r="D196" s="293"/>
      <c r="E196" s="293"/>
      <c r="F196" s="293"/>
      <c r="G196" s="293"/>
      <c r="H196" s="293"/>
      <c r="I196" s="293"/>
      <c r="J196" s="293"/>
      <c r="K196" s="293"/>
      <c r="L196" s="293"/>
      <c r="M196" s="293"/>
      <c r="N196" s="293"/>
      <c r="O196" s="293"/>
      <c r="P196" s="293"/>
    </row>
    <row r="197" spans="1:119" s="42" customFormat="1" ht="12.75">
      <c r="A197" s="315" t="s">
        <v>231</v>
      </c>
      <c r="B197" s="316"/>
      <c r="C197" s="316"/>
      <c r="D197" s="316"/>
      <c r="E197" s="316"/>
      <c r="F197" s="316"/>
      <c r="G197" s="349" t="s">
        <v>232</v>
      </c>
      <c r="H197" s="349"/>
      <c r="I197" s="349"/>
      <c r="J197" s="350"/>
      <c r="K197" s="295"/>
      <c r="L197" s="295"/>
      <c r="M197" s="295"/>
      <c r="N197" s="295"/>
      <c r="O197" s="295"/>
      <c r="P197" s="63"/>
      <c r="Q197" s="63"/>
      <c r="R197" s="26"/>
      <c r="S197" s="26"/>
      <c r="T197" s="26"/>
      <c r="U197" s="26"/>
      <c r="V197" s="26"/>
      <c r="W197" s="26"/>
      <c r="X197" s="26"/>
      <c r="Y197" s="26"/>
      <c r="Z197" s="26"/>
      <c r="AA197" s="26"/>
      <c r="AB197" s="26"/>
      <c r="AC197" s="26"/>
      <c r="AD197" s="26"/>
      <c r="AE197" s="26"/>
      <c r="AF197" s="26"/>
      <c r="AG197" s="26"/>
      <c r="AH197" s="26"/>
      <c r="AI197" s="26"/>
      <c r="AJ197" s="26"/>
      <c r="AK197" s="26"/>
      <c r="AL197" s="26"/>
      <c r="AM197" s="26"/>
      <c r="AN197" s="26"/>
      <c r="AO197" s="26"/>
      <c r="AP197" s="26"/>
      <c r="AQ197" s="26"/>
      <c r="AR197" s="26"/>
      <c r="AS197" s="26"/>
      <c r="AT197" s="26"/>
      <c r="AU197" s="26"/>
      <c r="AV197" s="26"/>
      <c r="AW197" s="26"/>
      <c r="AX197" s="26"/>
      <c r="AY197" s="26"/>
      <c r="AZ197" s="26"/>
      <c r="BA197" s="26"/>
      <c r="BB197" s="26"/>
      <c r="BC197" s="26"/>
      <c r="BD197" s="26"/>
      <c r="BE197" s="26"/>
      <c r="BF197" s="26"/>
      <c r="BG197" s="26"/>
      <c r="BH197" s="26"/>
      <c r="BI197" s="26"/>
      <c r="BJ197" s="26"/>
      <c r="BK197" s="26"/>
      <c r="BL197" s="26"/>
      <c r="BM197" s="26"/>
      <c r="BN197" s="26"/>
      <c r="BO197" s="26"/>
      <c r="BP197" s="26"/>
      <c r="BQ197" s="26"/>
      <c r="BR197" s="26"/>
      <c r="BS197" s="26"/>
      <c r="BT197" s="26"/>
      <c r="BU197" s="26"/>
      <c r="BV197" s="26"/>
      <c r="BW197" s="26"/>
      <c r="BX197" s="26"/>
      <c r="BY197" s="26"/>
      <c r="BZ197" s="26"/>
      <c r="CA197" s="26"/>
      <c r="CB197" s="26"/>
      <c r="CC197" s="26"/>
      <c r="CD197" s="26"/>
      <c r="CE197" s="26"/>
      <c r="CF197" s="26"/>
      <c r="CG197" s="26"/>
      <c r="CH197" s="26"/>
      <c r="CI197" s="26"/>
      <c r="CJ197" s="26"/>
      <c r="CK197" s="26"/>
      <c r="CL197" s="26"/>
      <c r="CM197" s="26"/>
      <c r="CN197" s="26"/>
      <c r="CO197" s="26"/>
      <c r="CP197" s="26"/>
      <c r="CQ197" s="26"/>
      <c r="CR197" s="26"/>
      <c r="CS197" s="26"/>
      <c r="CT197" s="26"/>
      <c r="CU197" s="26"/>
      <c r="CV197" s="26"/>
      <c r="CW197" s="26"/>
      <c r="CX197" s="26"/>
      <c r="CY197" s="26"/>
      <c r="CZ197" s="26"/>
      <c r="DA197" s="26"/>
      <c r="DB197" s="26"/>
      <c r="DC197" s="26"/>
      <c r="DD197" s="26"/>
      <c r="DE197" s="26"/>
      <c r="DF197" s="26"/>
      <c r="DG197" s="26"/>
      <c r="DH197" s="26"/>
      <c r="DI197" s="26"/>
      <c r="DJ197" s="26"/>
      <c r="DK197" s="26"/>
      <c r="DL197" s="26"/>
      <c r="DM197" s="26"/>
      <c r="DN197" s="26"/>
      <c r="DO197" s="26"/>
    </row>
    <row r="198" spans="1:119" s="42" customFormat="1" ht="12.75">
      <c r="A198" s="328" t="s">
        <v>233</v>
      </c>
      <c r="B198" s="303"/>
      <c r="C198" s="303"/>
      <c r="D198" s="303"/>
      <c r="E198" s="303"/>
      <c r="F198" s="303"/>
      <c r="G198" s="351" t="s">
        <v>234</v>
      </c>
      <c r="H198" s="351"/>
      <c r="I198" s="351"/>
      <c r="J198" s="352"/>
      <c r="K198" s="295"/>
      <c r="L198" s="295"/>
      <c r="M198" s="295"/>
      <c r="N198" s="295"/>
      <c r="O198" s="295"/>
      <c r="P198" s="76"/>
      <c r="Q198" s="76"/>
      <c r="R198" s="26"/>
      <c r="S198" s="26"/>
      <c r="T198" s="26"/>
      <c r="U198" s="26"/>
      <c r="V198" s="26"/>
      <c r="W198" s="26"/>
      <c r="X198" s="26"/>
      <c r="Y198" s="26"/>
      <c r="Z198" s="26"/>
      <c r="AA198" s="26"/>
      <c r="AB198" s="26"/>
      <c r="AC198" s="26"/>
      <c r="AD198" s="26"/>
      <c r="AE198" s="26"/>
      <c r="AF198" s="26"/>
      <c r="AG198" s="26"/>
      <c r="AH198" s="26"/>
      <c r="AI198" s="26"/>
      <c r="AJ198" s="26"/>
      <c r="AK198" s="26"/>
      <c r="AL198" s="26"/>
      <c r="AM198" s="26"/>
      <c r="AN198" s="26"/>
      <c r="AO198" s="26"/>
      <c r="AP198" s="26"/>
      <c r="AQ198" s="26"/>
      <c r="AR198" s="26"/>
      <c r="AS198" s="26"/>
      <c r="AT198" s="26"/>
      <c r="AU198" s="26"/>
      <c r="AV198" s="26"/>
      <c r="AW198" s="26"/>
      <c r="AX198" s="26"/>
      <c r="AY198" s="26"/>
      <c r="AZ198" s="26"/>
      <c r="BA198" s="26"/>
      <c r="BB198" s="26"/>
      <c r="BC198" s="26"/>
      <c r="BD198" s="26"/>
      <c r="BE198" s="26"/>
      <c r="BF198" s="26"/>
      <c r="BG198" s="26"/>
      <c r="BH198" s="26"/>
      <c r="BI198" s="26"/>
      <c r="BJ198" s="26"/>
      <c r="BK198" s="26"/>
      <c r="BL198" s="26"/>
      <c r="BM198" s="26"/>
      <c r="BN198" s="26"/>
      <c r="BO198" s="26"/>
      <c r="BP198" s="26"/>
      <c r="BQ198" s="26"/>
      <c r="BR198" s="26"/>
      <c r="BS198" s="26"/>
      <c r="BT198" s="26"/>
      <c r="BU198" s="26"/>
      <c r="BV198" s="26"/>
      <c r="BW198" s="26"/>
      <c r="BX198" s="26"/>
      <c r="BY198" s="26"/>
      <c r="BZ198" s="26"/>
      <c r="CA198" s="26"/>
      <c r="CB198" s="26"/>
      <c r="CC198" s="26"/>
      <c r="CD198" s="26"/>
      <c r="CE198" s="26"/>
      <c r="CF198" s="26"/>
      <c r="CG198" s="26"/>
      <c r="CH198" s="26"/>
      <c r="CI198" s="26"/>
      <c r="CJ198" s="26"/>
      <c r="CK198" s="26"/>
      <c r="CL198" s="26"/>
      <c r="CM198" s="26"/>
      <c r="CN198" s="26"/>
      <c r="CO198" s="26"/>
      <c r="CP198" s="26"/>
      <c r="CQ198" s="26"/>
      <c r="CR198" s="26"/>
      <c r="CS198" s="26"/>
      <c r="CT198" s="26"/>
      <c r="CU198" s="26"/>
      <c r="CV198" s="26"/>
      <c r="CW198" s="26"/>
      <c r="CX198" s="26"/>
      <c r="CY198" s="26"/>
      <c r="CZ198" s="26"/>
      <c r="DA198" s="26"/>
      <c r="DB198" s="26"/>
      <c r="DC198" s="26"/>
      <c r="DD198" s="26"/>
      <c r="DE198" s="26"/>
      <c r="DF198" s="26"/>
      <c r="DG198" s="26"/>
      <c r="DH198" s="26"/>
      <c r="DI198" s="26"/>
      <c r="DJ198" s="26"/>
      <c r="DK198" s="26"/>
      <c r="DL198" s="26"/>
      <c r="DM198" s="26"/>
      <c r="DN198" s="26"/>
      <c r="DO198" s="26"/>
    </row>
    <row r="199" ht="15" customHeight="1">
      <c r="E199" s="97"/>
    </row>
    <row r="200" spans="5:15" ht="15">
      <c r="E200" s="380"/>
      <c r="F200" s="380"/>
      <c r="G200" s="50"/>
      <c r="H200" s="50"/>
      <c r="I200" s="50"/>
      <c r="J200" s="365"/>
      <c r="K200" s="365"/>
      <c r="L200" s="365"/>
      <c r="M200" s="365"/>
      <c r="N200" s="365"/>
      <c r="O200" s="365"/>
    </row>
    <row r="201" spans="5:15" ht="15">
      <c r="E201" s="98"/>
      <c r="F201" s="99"/>
      <c r="J201" s="379"/>
      <c r="K201" s="379"/>
      <c r="L201" s="379"/>
      <c r="M201" s="379"/>
      <c r="N201" s="379"/>
      <c r="O201" s="379"/>
    </row>
    <row r="202" spans="5:6" ht="14.25">
      <c r="E202" s="98"/>
      <c r="F202" s="99"/>
    </row>
    <row r="203" spans="1:115" s="42" customFormat="1" ht="12.75">
      <c r="A203" s="328"/>
      <c r="B203" s="328"/>
      <c r="C203" s="378"/>
      <c r="D203" s="378"/>
      <c r="E203" s="378"/>
      <c r="F203" s="378"/>
      <c r="G203" s="378"/>
      <c r="H203" s="378"/>
      <c r="I203" s="378"/>
      <c r="J203" s="378"/>
      <c r="K203" s="378"/>
      <c r="L203" s="378"/>
      <c r="M203" s="378"/>
      <c r="N203" s="378"/>
      <c r="O203" s="100"/>
      <c r="P203" s="26"/>
      <c r="Q203" s="26"/>
      <c r="R203" s="26"/>
      <c r="S203" s="26"/>
      <c r="T203" s="26"/>
      <c r="U203" s="26"/>
      <c r="V203" s="26"/>
      <c r="W203" s="26"/>
      <c r="X203" s="26"/>
      <c r="Y203" s="26"/>
      <c r="Z203" s="26"/>
      <c r="AA203" s="26"/>
      <c r="AB203" s="26"/>
      <c r="AC203" s="26"/>
      <c r="AD203" s="26"/>
      <c r="AE203" s="26"/>
      <c r="AF203" s="26"/>
      <c r="AG203" s="26"/>
      <c r="AH203" s="26"/>
      <c r="AI203" s="26"/>
      <c r="AJ203" s="26"/>
      <c r="AK203" s="26"/>
      <c r="AL203" s="26"/>
      <c r="AM203" s="26"/>
      <c r="AN203" s="26"/>
      <c r="AO203" s="26"/>
      <c r="AP203" s="26"/>
      <c r="AQ203" s="26"/>
      <c r="AR203" s="26"/>
      <c r="AS203" s="26"/>
      <c r="AT203" s="26"/>
      <c r="AU203" s="26"/>
      <c r="AV203" s="26"/>
      <c r="AW203" s="26"/>
      <c r="AX203" s="26"/>
      <c r="AY203" s="26"/>
      <c r="AZ203" s="26"/>
      <c r="BA203" s="26"/>
      <c r="BB203" s="26"/>
      <c r="BC203" s="26"/>
      <c r="BD203" s="26"/>
      <c r="BE203" s="26"/>
      <c r="BF203" s="26"/>
      <c r="BG203" s="26"/>
      <c r="BH203" s="26"/>
      <c r="BI203" s="26"/>
      <c r="BJ203" s="26"/>
      <c r="BK203" s="26"/>
      <c r="BL203" s="26"/>
      <c r="BM203" s="26"/>
      <c r="BN203" s="26"/>
      <c r="BO203" s="26"/>
      <c r="BP203" s="26"/>
      <c r="BQ203" s="26"/>
      <c r="BR203" s="26"/>
      <c r="BS203" s="26"/>
      <c r="BT203" s="26"/>
      <c r="BU203" s="26"/>
      <c r="BV203" s="26"/>
      <c r="BW203" s="26"/>
      <c r="BX203" s="26"/>
      <c r="BY203" s="26"/>
      <c r="BZ203" s="26"/>
      <c r="CA203" s="26"/>
      <c r="CB203" s="26"/>
      <c r="CC203" s="26"/>
      <c r="CD203" s="26"/>
      <c r="CE203" s="26"/>
      <c r="CF203" s="26"/>
      <c r="CG203" s="26"/>
      <c r="CH203" s="26"/>
      <c r="CI203" s="26"/>
      <c r="CJ203" s="26"/>
      <c r="CK203" s="26"/>
      <c r="CL203" s="26"/>
      <c r="CM203" s="26"/>
      <c r="CN203" s="26"/>
      <c r="CO203" s="26"/>
      <c r="CP203" s="26"/>
      <c r="CQ203" s="26"/>
      <c r="CR203" s="26"/>
      <c r="CS203" s="26"/>
      <c r="CT203" s="26"/>
      <c r="CU203" s="26"/>
      <c r="CV203" s="26"/>
      <c r="CW203" s="26"/>
      <c r="CX203" s="26"/>
      <c r="CY203" s="26"/>
      <c r="CZ203" s="26"/>
      <c r="DA203" s="26"/>
      <c r="DB203" s="26"/>
      <c r="DC203" s="26"/>
      <c r="DD203" s="26"/>
      <c r="DE203" s="26"/>
      <c r="DF203" s="26"/>
      <c r="DG203" s="26"/>
      <c r="DH203" s="26"/>
      <c r="DI203" s="26"/>
      <c r="DJ203" s="26"/>
      <c r="DK203" s="26"/>
    </row>
    <row r="763" ht="3.75" customHeight="1"/>
    <row r="764" ht="12.75" hidden="1"/>
    <row r="765" ht="12.75" hidden="1"/>
    <row r="766" ht="12.75" hidden="1"/>
    <row r="767" ht="12.75" hidden="1"/>
    <row r="768" ht="12.75" hidden="1"/>
    <row r="769" ht="12.75" hidden="1"/>
    <row r="770" ht="12.75" hidden="1"/>
    <row r="771" ht="12.75" hidden="1"/>
    <row r="772" ht="12.75" hidden="1"/>
    <row r="773" ht="12.75" hidden="1"/>
    <row r="774" ht="12.75" hidden="1"/>
    <row r="775" ht="4.5" customHeight="1" hidden="1"/>
    <row r="776" ht="12.75" hidden="1"/>
    <row r="777" ht="12.75" hidden="1"/>
    <row r="778" ht="12.75" hidden="1"/>
    <row r="779" ht="12.75" hidden="1"/>
    <row r="780" ht="12.75" hidden="1"/>
    <row r="781" ht="12.75" hidden="1"/>
  </sheetData>
  <mergeCells count="156">
    <mergeCell ref="A6:O6"/>
    <mergeCell ref="P10:P11"/>
    <mergeCell ref="E5:Q5"/>
    <mergeCell ref="D165:E165"/>
    <mergeCell ref="D166:E166"/>
    <mergeCell ref="D112:E112"/>
    <mergeCell ref="D13:E13"/>
    <mergeCell ref="D36:E36"/>
    <mergeCell ref="D136:E136"/>
    <mergeCell ref="D128:E128"/>
    <mergeCell ref="D129:E129"/>
    <mergeCell ref="K9:N9"/>
    <mergeCell ref="F9:F11"/>
    <mergeCell ref="O10:O11"/>
    <mergeCell ref="D9:E11"/>
    <mergeCell ref="H9:J9"/>
    <mergeCell ref="H10:I10"/>
    <mergeCell ref="G9:G11"/>
    <mergeCell ref="C134:E134"/>
    <mergeCell ref="D137:E137"/>
    <mergeCell ref="D111:E111"/>
    <mergeCell ref="D122:E122"/>
    <mergeCell ref="D135:E135"/>
    <mergeCell ref="D126:E126"/>
    <mergeCell ref="C128:C133"/>
    <mergeCell ref="C119:C125"/>
    <mergeCell ref="D102:E102"/>
    <mergeCell ref="D77:E77"/>
    <mergeCell ref="D76:E76"/>
    <mergeCell ref="D107:E107"/>
    <mergeCell ref="D104:E104"/>
    <mergeCell ref="D105:E105"/>
    <mergeCell ref="D183:E183"/>
    <mergeCell ref="D182:E182"/>
    <mergeCell ref="D110:E110"/>
    <mergeCell ref="J10:J11"/>
    <mergeCell ref="D142:E142"/>
    <mergeCell ref="D130:E130"/>
    <mergeCell ref="D131:E131"/>
    <mergeCell ref="D132:E132"/>
    <mergeCell ref="D133:E133"/>
    <mergeCell ref="D140:E140"/>
    <mergeCell ref="D118:E118"/>
    <mergeCell ref="D113:E113"/>
    <mergeCell ref="D114:E114"/>
    <mergeCell ref="D115:E115"/>
    <mergeCell ref="A203:B203"/>
    <mergeCell ref="C203:N203"/>
    <mergeCell ref="B43:B142"/>
    <mergeCell ref="D58:E58"/>
    <mergeCell ref="D54:E54"/>
    <mergeCell ref="D75:E75"/>
    <mergeCell ref="D44:E44"/>
    <mergeCell ref="J201:O201"/>
    <mergeCell ref="E200:F200"/>
    <mergeCell ref="D125:E125"/>
    <mergeCell ref="D177:E177"/>
    <mergeCell ref="D171:E171"/>
    <mergeCell ref="D167:E167"/>
    <mergeCell ref="D168:E168"/>
    <mergeCell ref="D173:E173"/>
    <mergeCell ref="D170:E170"/>
    <mergeCell ref="D159:E159"/>
    <mergeCell ref="D164:E164"/>
    <mergeCell ref="D176:E176"/>
    <mergeCell ref="D175:E175"/>
    <mergeCell ref="D141:E141"/>
    <mergeCell ref="D38:E38"/>
    <mergeCell ref="D37:E37"/>
    <mergeCell ref="D101:E101"/>
    <mergeCell ref="D79:E79"/>
    <mergeCell ref="D93:E93"/>
    <mergeCell ref="D99:E99"/>
    <mergeCell ref="D90:E90"/>
    <mergeCell ref="C91:E91"/>
    <mergeCell ref="D96:E96"/>
    <mergeCell ref="D26:E26"/>
    <mergeCell ref="J200:O200"/>
    <mergeCell ref="A198:F198"/>
    <mergeCell ref="A9:C11"/>
    <mergeCell ref="A42:A159"/>
    <mergeCell ref="D50:E50"/>
    <mergeCell ref="D51:E51"/>
    <mergeCell ref="D49:E49"/>
    <mergeCell ref="D62:E62"/>
    <mergeCell ref="D103:E103"/>
    <mergeCell ref="C101:C103"/>
    <mergeCell ref="C42:E42"/>
    <mergeCell ref="C43:E43"/>
    <mergeCell ref="D39:E39"/>
    <mergeCell ref="D78:E78"/>
    <mergeCell ref="D97:E97"/>
    <mergeCell ref="D74:E74"/>
    <mergeCell ref="D94:E94"/>
    <mergeCell ref="D80:E80"/>
    <mergeCell ref="D81:E81"/>
    <mergeCell ref="D25:E25"/>
    <mergeCell ref="D155:E155"/>
    <mergeCell ref="D53:E53"/>
    <mergeCell ref="D52:E52"/>
    <mergeCell ref="D117:E117"/>
    <mergeCell ref="D57:E57"/>
    <mergeCell ref="D106:E106"/>
    <mergeCell ref="D60:E60"/>
    <mergeCell ref="D152:E152"/>
    <mergeCell ref="D35:E35"/>
    <mergeCell ref="G197:O197"/>
    <mergeCell ref="G198:O198"/>
    <mergeCell ref="D163:E163"/>
    <mergeCell ref="D59:E59"/>
    <mergeCell ref="D138:E138"/>
    <mergeCell ref="D139:E139"/>
    <mergeCell ref="D95:E95"/>
    <mergeCell ref="D100:E100"/>
    <mergeCell ref="C98:E98"/>
    <mergeCell ref="D92:E92"/>
    <mergeCell ref="A197:F197"/>
    <mergeCell ref="B41:E41"/>
    <mergeCell ref="B35:B39"/>
    <mergeCell ref="D40:E40"/>
    <mergeCell ref="D46:E46"/>
    <mergeCell ref="D69:E69"/>
    <mergeCell ref="D45:E45"/>
    <mergeCell ref="A14:A40"/>
    <mergeCell ref="D14:E14"/>
    <mergeCell ref="B15:B25"/>
    <mergeCell ref="A1:E1"/>
    <mergeCell ref="A2:E2"/>
    <mergeCell ref="A3:E3"/>
    <mergeCell ref="D24:E24"/>
    <mergeCell ref="D21:E21"/>
    <mergeCell ref="B12:C12"/>
    <mergeCell ref="D12:E12"/>
    <mergeCell ref="D20:E20"/>
    <mergeCell ref="D4:S4"/>
    <mergeCell ref="K10:N10"/>
    <mergeCell ref="D34:E34"/>
    <mergeCell ref="C22:C23"/>
    <mergeCell ref="D15:E15"/>
    <mergeCell ref="D189:E189"/>
    <mergeCell ref="D127:E127"/>
    <mergeCell ref="D116:E116"/>
    <mergeCell ref="D119:E119"/>
    <mergeCell ref="D174:E174"/>
    <mergeCell ref="D172:E172"/>
    <mergeCell ref="D160:E160"/>
    <mergeCell ref="D151:E151"/>
    <mergeCell ref="D158:E158"/>
    <mergeCell ref="D169:E169"/>
    <mergeCell ref="A195:P195"/>
    <mergeCell ref="A194:P194"/>
    <mergeCell ref="A190:P190"/>
    <mergeCell ref="A191:P191"/>
    <mergeCell ref="A192:P192"/>
    <mergeCell ref="A169:A181"/>
    <mergeCell ref="B152:B158"/>
  </mergeCells>
  <printOptions/>
  <pageMargins left="0.5511811023622047" right="0.31496062992125984" top="0.31496062992125984" bottom="0.3937007874015748" header="0.2755905511811024" footer="0.31496062992125984"/>
  <pageSetup fitToHeight="5" horizontalDpi="600" verticalDpi="600" orientation="landscape" paperSize="9" scale="79" r:id="rId1"/>
  <headerFooter alignWithMargins="0">
    <oddFooter>&amp;C&amp;8Pagina &amp;P din &amp;N&amp;R&amp;8Data &amp;D Ora &amp;T</oddFooter>
  </headerFooter>
  <colBreaks count="1" manualBreakCount="1">
    <brk id="23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H20"/>
  <sheetViews>
    <sheetView workbookViewId="0" topLeftCell="A1">
      <selection activeCell="L37" sqref="L37"/>
    </sheetView>
  </sheetViews>
  <sheetFormatPr defaultColWidth="9.140625" defaultRowHeight="12.75"/>
  <cols>
    <col min="1" max="1" width="6.421875" style="8" customWidth="1"/>
    <col min="2" max="2" width="47.8515625" style="8" customWidth="1"/>
    <col min="3" max="3" width="11.00390625" style="8" customWidth="1"/>
    <col min="4" max="4" width="10.7109375" style="8" customWidth="1"/>
    <col min="5" max="5" width="11.7109375" style="8" customWidth="1"/>
    <col min="6" max="6" width="12.140625" style="8" customWidth="1"/>
    <col min="7" max="7" width="11.140625" style="8" customWidth="1"/>
    <col min="8" max="8" width="10.28125" style="8" customWidth="1"/>
    <col min="9" max="16384" width="9.140625" style="8" customWidth="1"/>
  </cols>
  <sheetData>
    <row r="1" spans="1:8" ht="12.75">
      <c r="A1" s="312" t="s">
        <v>228</v>
      </c>
      <c r="B1" s="312"/>
      <c r="C1" s="312"/>
      <c r="D1" s="312"/>
      <c r="H1" s="243" t="s">
        <v>115</v>
      </c>
    </row>
    <row r="2" spans="1:4" ht="12.75">
      <c r="A2" s="312" t="s">
        <v>229</v>
      </c>
      <c r="B2" s="312"/>
      <c r="C2" s="312"/>
      <c r="D2" s="312"/>
    </row>
    <row r="3" spans="1:4" ht="12.75">
      <c r="A3" s="312" t="s">
        <v>230</v>
      </c>
      <c r="B3" s="312"/>
      <c r="C3" s="312"/>
      <c r="D3" s="312"/>
    </row>
    <row r="6" spans="2:8" ht="15.75">
      <c r="B6" s="410" t="s">
        <v>316</v>
      </c>
      <c r="C6" s="410"/>
      <c r="D6" s="410"/>
      <c r="E6" s="410"/>
      <c r="F6" s="410"/>
      <c r="G6" s="410"/>
      <c r="H6" s="410"/>
    </row>
    <row r="8" ht="13.5" thickBot="1">
      <c r="H8" s="2" t="s">
        <v>5</v>
      </c>
    </row>
    <row r="9" spans="1:8" ht="13.5" thickBot="1">
      <c r="A9" s="6" t="s">
        <v>2</v>
      </c>
      <c r="B9" s="406" t="s">
        <v>4</v>
      </c>
      <c r="C9" s="408" t="s">
        <v>323</v>
      </c>
      <c r="D9" s="408"/>
      <c r="E9" s="3" t="s">
        <v>6</v>
      </c>
      <c r="F9" s="409" t="s">
        <v>360</v>
      </c>
      <c r="G9" s="409"/>
      <c r="H9" s="1" t="s">
        <v>6</v>
      </c>
    </row>
    <row r="10" spans="1:8" ht="13.5" thickBot="1">
      <c r="A10" s="7" t="s">
        <v>3</v>
      </c>
      <c r="B10" s="407"/>
      <c r="C10" s="1" t="s">
        <v>0</v>
      </c>
      <c r="D10" s="1" t="s">
        <v>1</v>
      </c>
      <c r="E10" s="3" t="s">
        <v>309</v>
      </c>
      <c r="F10" s="4" t="s">
        <v>0</v>
      </c>
      <c r="G10" s="4" t="s">
        <v>236</v>
      </c>
      <c r="H10" s="1" t="s">
        <v>53</v>
      </c>
    </row>
    <row r="11" spans="1:8" s="38" customFormat="1" ht="12" thickBot="1">
      <c r="A11" s="34">
        <v>0</v>
      </c>
      <c r="B11" s="35">
        <v>1</v>
      </c>
      <c r="C11" s="34">
        <v>2</v>
      </c>
      <c r="D11" s="36">
        <v>3</v>
      </c>
      <c r="E11" s="35">
        <v>4</v>
      </c>
      <c r="F11" s="36">
        <v>5</v>
      </c>
      <c r="G11" s="36">
        <v>6</v>
      </c>
      <c r="H11" s="37">
        <v>7</v>
      </c>
    </row>
    <row r="12" spans="1:8" ht="16.5" customHeight="1">
      <c r="A12" s="5" t="s">
        <v>49</v>
      </c>
      <c r="B12" s="105" t="s">
        <v>308</v>
      </c>
      <c r="C12" s="106">
        <f>C13+C14+C15</f>
        <v>1527050</v>
      </c>
      <c r="D12" s="106">
        <f>D13+D14+D15</f>
        <v>1734639.7</v>
      </c>
      <c r="E12" s="107">
        <f>D12/C12*100</f>
        <v>113.59416522052324</v>
      </c>
      <c r="F12" s="106">
        <f>F13+F14+F15</f>
        <v>1650000</v>
      </c>
      <c r="G12" s="106">
        <f>G13+G14+G15</f>
        <v>1675000</v>
      </c>
      <c r="H12" s="108">
        <f>G12/F12*100</f>
        <v>101.51515151515152</v>
      </c>
    </row>
    <row r="13" spans="1:8" ht="30" customHeight="1">
      <c r="A13" s="5">
        <v>1</v>
      </c>
      <c r="B13" s="109" t="s">
        <v>421</v>
      </c>
      <c r="C13" s="110">
        <v>1522550</v>
      </c>
      <c r="D13" s="110">
        <v>1730568.2</v>
      </c>
      <c r="E13" s="107">
        <f>D13/C13*100</f>
        <v>113.66248727463795</v>
      </c>
      <c r="F13" s="111">
        <f>'BVC 2016 analitic'!H14</f>
        <v>1647450</v>
      </c>
      <c r="G13" s="111">
        <f>'BVC 2016 analitic'!J14</f>
        <v>1672000</v>
      </c>
      <c r="H13" s="108">
        <f>G13/F13*100</f>
        <v>101.49018179610914</v>
      </c>
    </row>
    <row r="14" spans="1:8" ht="15.75" customHeight="1">
      <c r="A14" s="5">
        <v>2</v>
      </c>
      <c r="B14" s="109" t="s">
        <v>105</v>
      </c>
      <c r="C14" s="110">
        <v>4000</v>
      </c>
      <c r="D14" s="110">
        <v>4071.5</v>
      </c>
      <c r="E14" s="107">
        <f>D14/C14*100</f>
        <v>101.78750000000001</v>
      </c>
      <c r="F14" s="111">
        <f>'BVC 2016 analitic'!H34</f>
        <v>2150</v>
      </c>
      <c r="G14" s="111">
        <f>'BVC 2016 analitic'!J34</f>
        <v>3000</v>
      </c>
      <c r="H14" s="108">
        <f>G14/F14*100</f>
        <v>139.53488372093022</v>
      </c>
    </row>
    <row r="15" spans="1:8" ht="15.75" customHeight="1" thickBot="1">
      <c r="A15" s="138">
        <v>3</v>
      </c>
      <c r="B15" s="139" t="s">
        <v>7</v>
      </c>
      <c r="C15" s="140">
        <v>500</v>
      </c>
      <c r="D15" s="140">
        <v>0</v>
      </c>
      <c r="E15" s="141">
        <f>D15/C15*100</f>
        <v>0</v>
      </c>
      <c r="F15" s="142">
        <f>'BVC 2016 analitic'!H40</f>
        <v>400</v>
      </c>
      <c r="G15" s="142">
        <f>'BVC 2016 analitic'!J40</f>
        <v>0</v>
      </c>
      <c r="H15" s="143">
        <f>G15/F15*100</f>
        <v>0</v>
      </c>
    </row>
    <row r="18" spans="1:8" ht="12.75" customHeight="1">
      <c r="A18" s="315" t="s">
        <v>231</v>
      </c>
      <c r="B18" s="411"/>
      <c r="C18" s="411"/>
      <c r="D18" s="411"/>
      <c r="E18" s="411"/>
      <c r="F18" s="411"/>
      <c r="G18" s="317" t="s">
        <v>232</v>
      </c>
      <c r="H18" s="411"/>
    </row>
    <row r="19" spans="1:8" ht="12.75">
      <c r="A19" s="328" t="s">
        <v>233</v>
      </c>
      <c r="B19" s="414"/>
      <c r="C19" s="414"/>
      <c r="D19" s="414"/>
      <c r="E19" s="414"/>
      <c r="F19" s="414"/>
      <c r="G19" s="304" t="s">
        <v>234</v>
      </c>
      <c r="H19" s="414"/>
    </row>
    <row r="20" spans="2:7" ht="12.75">
      <c r="B20" s="412"/>
      <c r="C20" s="413"/>
      <c r="D20" s="413"/>
      <c r="E20" s="413"/>
      <c r="F20" s="413"/>
      <c r="G20" s="44"/>
    </row>
  </sheetData>
  <mergeCells count="12">
    <mergeCell ref="A18:F18"/>
    <mergeCell ref="G18:H18"/>
    <mergeCell ref="B20:F20"/>
    <mergeCell ref="A19:F19"/>
    <mergeCell ref="G19:H19"/>
    <mergeCell ref="B9:B10"/>
    <mergeCell ref="C9:D9"/>
    <mergeCell ref="F9:G9"/>
    <mergeCell ref="A1:D1"/>
    <mergeCell ref="A2:D2"/>
    <mergeCell ref="A3:D3"/>
    <mergeCell ref="B6:H6"/>
  </mergeCells>
  <printOptions/>
  <pageMargins left="0.75" right="0.24" top="1" bottom="1" header="0.5" footer="0.5"/>
  <pageSetup fitToHeight="1" fitToWidth="1" horizontalDpi="600" verticalDpi="600" orientation="landscape" paperSize="9" r:id="rId1"/>
  <headerFooter alignWithMargins="0">
    <oddFooter>&amp;C&amp;8Pagina &amp;P din &amp;N&amp;R&amp;8Data &amp;D Ora&amp;T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M91"/>
  <sheetViews>
    <sheetView workbookViewId="0" topLeftCell="A46">
      <selection activeCell="N49" sqref="N49"/>
    </sheetView>
  </sheetViews>
  <sheetFormatPr defaultColWidth="9.140625" defaultRowHeight="12.75"/>
  <cols>
    <col min="1" max="1" width="3.8515625" style="219" customWidth="1"/>
    <col min="2" max="2" width="4.28125" style="219" customWidth="1"/>
    <col min="3" max="3" width="53.7109375" style="219" customWidth="1"/>
    <col min="4" max="4" width="9.140625" style="219" customWidth="1"/>
    <col min="5" max="6" width="10.8515625" style="220" customWidth="1"/>
    <col min="7" max="7" width="12.00390625" style="220" customWidth="1"/>
    <col min="8" max="8" width="10.421875" style="220" customWidth="1"/>
    <col min="9" max="9" width="10.8515625" style="220" customWidth="1"/>
    <col min="10" max="10" width="9.140625" style="219" customWidth="1"/>
    <col min="11" max="11" width="9.8515625" style="219" customWidth="1"/>
    <col min="12" max="16384" width="9.140625" style="219" customWidth="1"/>
  </cols>
  <sheetData>
    <row r="1" spans="1:9" s="49" customFormat="1" ht="12.75">
      <c r="A1" s="415" t="s">
        <v>228</v>
      </c>
      <c r="B1" s="415"/>
      <c r="C1" s="415"/>
      <c r="D1" s="415"/>
      <c r="E1" s="415"/>
      <c r="F1" s="47"/>
      <c r="G1" s="48"/>
      <c r="I1" s="48" t="s">
        <v>116</v>
      </c>
    </row>
    <row r="2" spans="1:11" s="49" customFormat="1" ht="12.75">
      <c r="A2" s="415" t="s">
        <v>229</v>
      </c>
      <c r="B2" s="415"/>
      <c r="C2" s="415"/>
      <c r="D2" s="415"/>
      <c r="E2" s="415"/>
      <c r="F2" s="47"/>
      <c r="G2" s="48"/>
      <c r="K2" s="48"/>
    </row>
    <row r="3" spans="1:11" s="49" customFormat="1" ht="12.75">
      <c r="A3" s="415" t="s">
        <v>230</v>
      </c>
      <c r="B3" s="415"/>
      <c r="C3" s="415"/>
      <c r="D3" s="415"/>
      <c r="E3" s="415"/>
      <c r="F3" s="47"/>
      <c r="G3" s="48"/>
      <c r="K3" s="48"/>
    </row>
    <row r="4" spans="1:9" ht="15">
      <c r="A4" s="418" t="s">
        <v>235</v>
      </c>
      <c r="B4" s="418"/>
      <c r="C4" s="418"/>
      <c r="D4" s="418"/>
      <c r="E4" s="418"/>
      <c r="F4" s="418"/>
      <c r="G4" s="418"/>
      <c r="H4" s="418"/>
      <c r="I4" s="418"/>
    </row>
    <row r="6" ht="13.5" thickBot="1">
      <c r="I6" s="221" t="s">
        <v>46</v>
      </c>
    </row>
    <row r="7" spans="1:9" ht="15">
      <c r="A7" s="419"/>
      <c r="B7" s="421"/>
      <c r="C7" s="423" t="s">
        <v>47</v>
      </c>
      <c r="D7" s="425" t="s">
        <v>422</v>
      </c>
      <c r="E7" s="426">
        <v>2015</v>
      </c>
      <c r="F7" s="426"/>
      <c r="G7" s="427" t="s">
        <v>48</v>
      </c>
      <c r="H7" s="428"/>
      <c r="I7" s="429"/>
    </row>
    <row r="8" spans="1:9" ht="12.75">
      <c r="A8" s="420"/>
      <c r="B8" s="422"/>
      <c r="C8" s="424"/>
      <c r="D8" s="417"/>
      <c r="E8" s="416" t="s">
        <v>0</v>
      </c>
      <c r="F8" s="416" t="s">
        <v>423</v>
      </c>
      <c r="G8" s="431">
        <v>2016</v>
      </c>
      <c r="H8" s="431">
        <v>2017</v>
      </c>
      <c r="I8" s="432">
        <v>2018</v>
      </c>
    </row>
    <row r="9" spans="1:9" ht="12.75">
      <c r="A9" s="420"/>
      <c r="B9" s="422"/>
      <c r="C9" s="424"/>
      <c r="D9" s="417"/>
      <c r="E9" s="417"/>
      <c r="F9" s="417"/>
      <c r="G9" s="417"/>
      <c r="H9" s="417"/>
      <c r="I9" s="433"/>
    </row>
    <row r="10" spans="1:9" ht="15">
      <c r="A10" s="222">
        <v>0</v>
      </c>
      <c r="B10" s="223">
        <v>1</v>
      </c>
      <c r="C10" s="223">
        <v>2</v>
      </c>
      <c r="D10" s="223">
        <v>3</v>
      </c>
      <c r="E10" s="224">
        <v>4</v>
      </c>
      <c r="F10" s="224">
        <v>5</v>
      </c>
      <c r="G10" s="224">
        <v>6</v>
      </c>
      <c r="H10" s="224">
        <v>7</v>
      </c>
      <c r="I10" s="225">
        <v>8</v>
      </c>
    </row>
    <row r="11" spans="1:9" ht="15">
      <c r="A11" s="226" t="s">
        <v>49</v>
      </c>
      <c r="B11" s="227"/>
      <c r="C11" s="227" t="s">
        <v>424</v>
      </c>
      <c r="D11" s="227"/>
      <c r="E11" s="228">
        <f>E12+E15+E16+E17+E20</f>
        <v>254441.8</v>
      </c>
      <c r="F11" s="228">
        <f>F12+F15+F17+F20+F16</f>
        <v>171458.1</v>
      </c>
      <c r="G11" s="228">
        <f>G12+G15+G17+G20+G16</f>
        <v>238506.5</v>
      </c>
      <c r="H11" s="228">
        <f>H12+H15+H17+H20+H16</f>
        <v>376506.5</v>
      </c>
      <c r="I11" s="229">
        <f>I12+I15+I17+I20+I16</f>
        <v>357506.5</v>
      </c>
    </row>
    <row r="12" spans="1:9" ht="15">
      <c r="A12" s="226"/>
      <c r="B12" s="227">
        <v>1</v>
      </c>
      <c r="C12" s="227" t="s">
        <v>50</v>
      </c>
      <c r="D12" s="227"/>
      <c r="E12" s="228">
        <f>E13+E14</f>
        <v>89441.8</v>
      </c>
      <c r="F12" s="228">
        <f>F13+F14</f>
        <v>70000</v>
      </c>
      <c r="G12" s="228">
        <f>G13+G14</f>
        <v>88506.5</v>
      </c>
      <c r="H12" s="228">
        <f>H13+H14</f>
        <v>88506.5</v>
      </c>
      <c r="I12" s="229">
        <f>I13+I14</f>
        <v>88506.5</v>
      </c>
    </row>
    <row r="13" spans="1:9" ht="15">
      <c r="A13" s="226"/>
      <c r="B13" s="227"/>
      <c r="C13" s="227" t="s">
        <v>237</v>
      </c>
      <c r="D13" s="227"/>
      <c r="E13" s="230">
        <v>40000</v>
      </c>
      <c r="F13" s="230">
        <v>31500</v>
      </c>
      <c r="G13" s="230">
        <v>30000</v>
      </c>
      <c r="H13" s="230">
        <v>30000</v>
      </c>
      <c r="I13" s="231">
        <v>30000</v>
      </c>
    </row>
    <row r="14" spans="1:9" ht="15">
      <c r="A14" s="226"/>
      <c r="B14" s="227"/>
      <c r="C14" s="227" t="s">
        <v>238</v>
      </c>
      <c r="D14" s="227"/>
      <c r="E14" s="230">
        <v>49441.8</v>
      </c>
      <c r="F14" s="230">
        <v>38500</v>
      </c>
      <c r="G14" s="230">
        <v>58506.5</v>
      </c>
      <c r="H14" s="230">
        <v>58506.5</v>
      </c>
      <c r="I14" s="231">
        <v>58506.5</v>
      </c>
    </row>
    <row r="15" spans="1:13" ht="15">
      <c r="A15" s="226"/>
      <c r="B15" s="227">
        <v>2</v>
      </c>
      <c r="C15" s="227" t="s">
        <v>239</v>
      </c>
      <c r="D15" s="227"/>
      <c r="E15" s="228">
        <v>10000</v>
      </c>
      <c r="F15" s="228">
        <v>9955</v>
      </c>
      <c r="G15" s="228">
        <v>10000</v>
      </c>
      <c r="H15" s="228">
        <v>150000</v>
      </c>
      <c r="I15" s="229">
        <v>150000</v>
      </c>
      <c r="K15" s="220"/>
      <c r="M15" s="220"/>
    </row>
    <row r="16" spans="1:13" ht="15">
      <c r="A16" s="226"/>
      <c r="B16" s="227">
        <v>3</v>
      </c>
      <c r="C16" s="227" t="s">
        <v>326</v>
      </c>
      <c r="D16" s="227"/>
      <c r="E16" s="228">
        <v>35000</v>
      </c>
      <c r="F16" s="228">
        <v>0</v>
      </c>
      <c r="G16" s="228">
        <v>35000</v>
      </c>
      <c r="H16" s="228">
        <v>5000</v>
      </c>
      <c r="I16" s="229">
        <v>5000</v>
      </c>
      <c r="K16" s="220"/>
      <c r="L16" s="220"/>
      <c r="M16" s="220"/>
    </row>
    <row r="17" spans="1:9" ht="15">
      <c r="A17" s="226"/>
      <c r="B17" s="227">
        <v>4</v>
      </c>
      <c r="C17" s="227" t="s">
        <v>51</v>
      </c>
      <c r="D17" s="227"/>
      <c r="E17" s="228">
        <v>10000</v>
      </c>
      <c r="F17" s="228">
        <f>F19</f>
        <v>12533.6</v>
      </c>
      <c r="G17" s="228">
        <f>G19</f>
        <v>0</v>
      </c>
      <c r="H17" s="228">
        <f>H19</f>
        <v>30000</v>
      </c>
      <c r="I17" s="229">
        <f>I19</f>
        <v>12000</v>
      </c>
    </row>
    <row r="18" spans="1:9" ht="15">
      <c r="A18" s="226"/>
      <c r="B18" s="227"/>
      <c r="C18" s="227" t="s">
        <v>240</v>
      </c>
      <c r="D18" s="227"/>
      <c r="E18" s="228"/>
      <c r="F18" s="228"/>
      <c r="G18" s="228"/>
      <c r="H18" s="228"/>
      <c r="I18" s="229"/>
    </row>
    <row r="19" spans="1:9" ht="15">
      <c r="A19" s="226"/>
      <c r="B19" s="227"/>
      <c r="C19" s="227" t="s">
        <v>241</v>
      </c>
      <c r="D19" s="227"/>
      <c r="E19" s="230">
        <v>10000</v>
      </c>
      <c r="F19" s="230">
        <v>12533.6</v>
      </c>
      <c r="G19" s="230">
        <v>0</v>
      </c>
      <c r="H19" s="230">
        <v>30000</v>
      </c>
      <c r="I19" s="231">
        <v>12000</v>
      </c>
    </row>
    <row r="20" spans="1:9" ht="15">
      <c r="A20" s="226"/>
      <c r="B20" s="227">
        <v>5</v>
      </c>
      <c r="C20" s="227" t="s">
        <v>242</v>
      </c>
      <c r="D20" s="227"/>
      <c r="E20" s="228">
        <f>E21+E22</f>
        <v>110000</v>
      </c>
      <c r="F20" s="228">
        <f>F21+F22</f>
        <v>78969.5</v>
      </c>
      <c r="G20" s="228">
        <f>G21+G22</f>
        <v>105000</v>
      </c>
      <c r="H20" s="228">
        <f>H21+H22</f>
        <v>103000</v>
      </c>
      <c r="I20" s="229">
        <f>I21+I22</f>
        <v>102000</v>
      </c>
    </row>
    <row r="21" spans="1:11" ht="15">
      <c r="A21" s="226"/>
      <c r="B21" s="227"/>
      <c r="C21" s="227" t="s">
        <v>243</v>
      </c>
      <c r="D21" s="227"/>
      <c r="E21" s="230">
        <v>10000</v>
      </c>
      <c r="F21" s="230">
        <v>3969.5</v>
      </c>
      <c r="G21" s="230">
        <v>5000</v>
      </c>
      <c r="H21" s="230">
        <v>3000</v>
      </c>
      <c r="I21" s="231">
        <v>2000</v>
      </c>
      <c r="K21" s="220"/>
    </row>
    <row r="22" spans="1:9" ht="15">
      <c r="A22" s="226"/>
      <c r="B22" s="227"/>
      <c r="C22" s="227" t="s">
        <v>244</v>
      </c>
      <c r="D22" s="227"/>
      <c r="E22" s="230">
        <v>100000</v>
      </c>
      <c r="F22" s="230">
        <v>75000</v>
      </c>
      <c r="G22" s="230">
        <v>100000</v>
      </c>
      <c r="H22" s="230">
        <v>100000</v>
      </c>
      <c r="I22" s="231">
        <v>100000</v>
      </c>
    </row>
    <row r="23" spans="1:9" ht="12.75">
      <c r="A23" s="232"/>
      <c r="B23" s="233"/>
      <c r="C23" s="233"/>
      <c r="D23" s="233"/>
      <c r="E23" s="234"/>
      <c r="F23" s="234"/>
      <c r="G23" s="234"/>
      <c r="H23" s="234"/>
      <c r="I23" s="235"/>
    </row>
    <row r="24" spans="1:11" ht="15">
      <c r="A24" s="226" t="s">
        <v>15</v>
      </c>
      <c r="B24" s="227"/>
      <c r="C24" s="227" t="s">
        <v>245</v>
      </c>
      <c r="D24" s="227"/>
      <c r="E24" s="228">
        <f>E25+E43++E62+E80+E83</f>
        <v>254441.8</v>
      </c>
      <c r="F24" s="228">
        <f>F25+F43++F62+F80+F83</f>
        <v>171458.1</v>
      </c>
      <c r="G24" s="228">
        <f>G25+G43++G62+G80+G83</f>
        <v>238506.5</v>
      </c>
      <c r="H24" s="228">
        <f>H25+H43++H62+H80+H83</f>
        <v>376506.5</v>
      </c>
      <c r="I24" s="229">
        <f>I25+I43++I62+I80+I83</f>
        <v>357506.5</v>
      </c>
      <c r="K24" s="220"/>
    </row>
    <row r="25" spans="1:11" ht="15">
      <c r="A25" s="226"/>
      <c r="B25" s="227">
        <v>1</v>
      </c>
      <c r="C25" s="227" t="s">
        <v>246</v>
      </c>
      <c r="D25" s="227"/>
      <c r="E25" s="228">
        <f>E26+E29+E34+E38</f>
        <v>48715.6</v>
      </c>
      <c r="F25" s="228">
        <f>F26+F29+F34+F38</f>
        <v>35007.3</v>
      </c>
      <c r="G25" s="228">
        <f>G26+G29+G34+G38</f>
        <v>42800</v>
      </c>
      <c r="H25" s="228">
        <f>H26+H29+H34+H38</f>
        <v>61800</v>
      </c>
      <c r="I25" s="229">
        <f>I26+I29+I34+I38</f>
        <v>70800</v>
      </c>
      <c r="K25" s="220"/>
    </row>
    <row r="26" spans="1:11" ht="12.75">
      <c r="A26" s="232"/>
      <c r="B26" s="233"/>
      <c r="C26" s="233" t="s">
        <v>247</v>
      </c>
      <c r="D26" s="233"/>
      <c r="E26" s="234">
        <f>E27</f>
        <v>13068.6</v>
      </c>
      <c r="F26" s="234">
        <f>F27</f>
        <v>10000</v>
      </c>
      <c r="G26" s="234">
        <f>G27</f>
        <v>13800</v>
      </c>
      <c r="H26" s="234">
        <f>H27</f>
        <v>13800</v>
      </c>
      <c r="I26" s="235">
        <f>I27</f>
        <v>13800</v>
      </c>
      <c r="K26" s="220"/>
    </row>
    <row r="27" spans="1:11" ht="12.75">
      <c r="A27" s="232"/>
      <c r="B27" s="233"/>
      <c r="C27" s="233" t="s">
        <v>248</v>
      </c>
      <c r="D27" s="233"/>
      <c r="E27" s="234">
        <v>13068.6</v>
      </c>
      <c r="F27" s="234">
        <v>10000</v>
      </c>
      <c r="G27" s="234">
        <v>13800</v>
      </c>
      <c r="H27" s="234">
        <v>13800</v>
      </c>
      <c r="I27" s="235">
        <v>13800</v>
      </c>
      <c r="K27" s="220"/>
    </row>
    <row r="28" spans="1:11" ht="12.75">
      <c r="A28" s="232"/>
      <c r="B28" s="233"/>
      <c r="C28" s="233"/>
      <c r="D28" s="233"/>
      <c r="E28" s="234"/>
      <c r="F28" s="234"/>
      <c r="G28" s="234"/>
      <c r="H28" s="234"/>
      <c r="I28" s="235"/>
      <c r="K28" s="220"/>
    </row>
    <row r="29" spans="1:9" ht="12.75">
      <c r="A29" s="232"/>
      <c r="B29" s="233"/>
      <c r="C29" s="233" t="s">
        <v>249</v>
      </c>
      <c r="D29" s="233"/>
      <c r="E29" s="234">
        <f>E31+E32+E33</f>
        <v>35647</v>
      </c>
      <c r="F29" s="234">
        <f>F31+F32+F33</f>
        <v>25007.3</v>
      </c>
      <c r="G29" s="234">
        <f>G31+G32+G33</f>
        <v>29000</v>
      </c>
      <c r="H29" s="234">
        <f>H31+H32+H33</f>
        <v>48000</v>
      </c>
      <c r="I29" s="235">
        <f>I31+I32+I33</f>
        <v>57000</v>
      </c>
    </row>
    <row r="30" spans="1:9" ht="12.75">
      <c r="A30" s="232"/>
      <c r="B30" s="233"/>
      <c r="C30" s="233" t="s">
        <v>250</v>
      </c>
      <c r="D30" s="233"/>
      <c r="E30" s="234"/>
      <c r="F30" s="234"/>
      <c r="G30" s="234"/>
      <c r="H30" s="234"/>
      <c r="I30" s="235"/>
    </row>
    <row r="31" spans="1:9" ht="12.75">
      <c r="A31" s="232"/>
      <c r="B31" s="233"/>
      <c r="C31" s="233" t="s">
        <v>327</v>
      </c>
      <c r="D31" s="233"/>
      <c r="E31" s="234">
        <v>10000</v>
      </c>
      <c r="F31" s="234">
        <v>4294.6</v>
      </c>
      <c r="G31" s="234">
        <v>5000</v>
      </c>
      <c r="H31" s="234">
        <v>3000</v>
      </c>
      <c r="I31" s="235">
        <v>2000</v>
      </c>
    </row>
    <row r="32" spans="1:9" ht="12.75">
      <c r="A32" s="232"/>
      <c r="B32" s="233"/>
      <c r="C32" s="233" t="s">
        <v>328</v>
      </c>
      <c r="D32" s="233"/>
      <c r="E32" s="234">
        <v>8000</v>
      </c>
      <c r="F32" s="234">
        <v>7476.7</v>
      </c>
      <c r="G32" s="234">
        <v>4000</v>
      </c>
      <c r="H32" s="234">
        <v>25000</v>
      </c>
      <c r="I32" s="235">
        <v>35000</v>
      </c>
    </row>
    <row r="33" spans="1:9" ht="12.75">
      <c r="A33" s="232"/>
      <c r="B33" s="233"/>
      <c r="C33" s="233" t="s">
        <v>251</v>
      </c>
      <c r="D33" s="233"/>
      <c r="E33" s="234">
        <v>17647</v>
      </c>
      <c r="F33" s="234">
        <v>13236</v>
      </c>
      <c r="G33" s="234">
        <v>20000</v>
      </c>
      <c r="H33" s="234">
        <v>20000</v>
      </c>
      <c r="I33" s="235">
        <v>20000</v>
      </c>
    </row>
    <row r="34" spans="1:9" ht="12.75">
      <c r="A34" s="232"/>
      <c r="B34" s="233"/>
      <c r="C34" s="233" t="s">
        <v>252</v>
      </c>
      <c r="D34" s="233"/>
      <c r="E34" s="234"/>
      <c r="F34" s="234"/>
      <c r="G34" s="234"/>
      <c r="H34" s="234"/>
      <c r="I34" s="235"/>
    </row>
    <row r="35" spans="1:9" ht="12.75">
      <c r="A35" s="232"/>
      <c r="B35" s="233"/>
      <c r="C35" s="233" t="s">
        <v>253</v>
      </c>
      <c r="D35" s="233"/>
      <c r="E35" s="234"/>
      <c r="F35" s="234"/>
      <c r="G35" s="234"/>
      <c r="H35" s="234"/>
      <c r="I35" s="235"/>
    </row>
    <row r="36" spans="1:9" ht="12.75">
      <c r="A36" s="232"/>
      <c r="B36" s="233"/>
      <c r="C36" s="233"/>
      <c r="D36" s="233"/>
      <c r="E36" s="234"/>
      <c r="F36" s="234"/>
      <c r="G36" s="234"/>
      <c r="H36" s="234"/>
      <c r="I36" s="235"/>
    </row>
    <row r="37" spans="1:9" ht="12.75">
      <c r="A37" s="232"/>
      <c r="B37" s="233"/>
      <c r="C37" s="233"/>
      <c r="D37" s="233"/>
      <c r="E37" s="234"/>
      <c r="F37" s="234"/>
      <c r="G37" s="234"/>
      <c r="H37" s="234"/>
      <c r="I37" s="235"/>
    </row>
    <row r="38" spans="1:9" ht="12.75">
      <c r="A38" s="232"/>
      <c r="B38" s="233"/>
      <c r="C38" s="233" t="s">
        <v>254</v>
      </c>
      <c r="D38" s="233"/>
      <c r="E38" s="234"/>
      <c r="F38" s="234"/>
      <c r="G38" s="234"/>
      <c r="H38" s="234"/>
      <c r="I38" s="235"/>
    </row>
    <row r="39" spans="1:9" ht="12.75">
      <c r="A39" s="232"/>
      <c r="B39" s="233"/>
      <c r="C39" s="233" t="s">
        <v>255</v>
      </c>
      <c r="D39" s="233"/>
      <c r="E39" s="234"/>
      <c r="F39" s="234"/>
      <c r="G39" s="234"/>
      <c r="H39" s="234"/>
      <c r="I39" s="235"/>
    </row>
    <row r="40" spans="1:9" ht="12.75">
      <c r="A40" s="232"/>
      <c r="B40" s="233"/>
      <c r="C40" s="233" t="s">
        <v>256</v>
      </c>
      <c r="D40" s="233"/>
      <c r="E40" s="234"/>
      <c r="F40" s="234"/>
      <c r="G40" s="234"/>
      <c r="H40" s="234"/>
      <c r="I40" s="235"/>
    </row>
    <row r="41" spans="1:9" ht="12.75">
      <c r="A41" s="232"/>
      <c r="B41" s="233"/>
      <c r="C41" s="233"/>
      <c r="D41" s="233"/>
      <c r="E41" s="234"/>
      <c r="F41" s="234"/>
      <c r="G41" s="234"/>
      <c r="H41" s="234"/>
      <c r="I41" s="235"/>
    </row>
    <row r="42" spans="1:9" ht="12.75">
      <c r="A42" s="232"/>
      <c r="B42" s="233"/>
      <c r="C42" s="233"/>
      <c r="D42" s="233"/>
      <c r="E42" s="234"/>
      <c r="F42" s="234"/>
      <c r="G42" s="234"/>
      <c r="H42" s="234"/>
      <c r="I42" s="235"/>
    </row>
    <row r="43" spans="1:9" ht="15">
      <c r="A43" s="226"/>
      <c r="B43" s="227">
        <v>2</v>
      </c>
      <c r="C43" s="227" t="s">
        <v>257</v>
      </c>
      <c r="D43" s="227"/>
      <c r="E43" s="228">
        <f>E44+E47+E53+E57</f>
        <v>73444.1</v>
      </c>
      <c r="F43" s="228">
        <f>F44+F47+F53+F57</f>
        <v>29858</v>
      </c>
      <c r="G43" s="228">
        <f>G44+G47+G53+G57</f>
        <v>73200</v>
      </c>
      <c r="H43" s="228">
        <f>H44+H47+H53+H57</f>
        <v>93200</v>
      </c>
      <c r="I43" s="229">
        <f>I44+I47+I53+I57</f>
        <v>83200</v>
      </c>
    </row>
    <row r="44" spans="1:9" ht="12.75">
      <c r="A44" s="232"/>
      <c r="B44" s="233"/>
      <c r="C44" s="233" t="s">
        <v>247</v>
      </c>
      <c r="D44" s="233"/>
      <c r="E44" s="234">
        <f>E45</f>
        <v>9032.3</v>
      </c>
      <c r="F44" s="234">
        <f>F45</f>
        <v>7800</v>
      </c>
      <c r="G44" s="234">
        <f>G45</f>
        <v>8200</v>
      </c>
      <c r="H44" s="234">
        <f>H45</f>
        <v>8200</v>
      </c>
      <c r="I44" s="235">
        <f>I45</f>
        <v>8200</v>
      </c>
    </row>
    <row r="45" spans="1:9" ht="12.75">
      <c r="A45" s="232"/>
      <c r="B45" s="233"/>
      <c r="C45" s="233" t="s">
        <v>248</v>
      </c>
      <c r="D45" s="233"/>
      <c r="E45" s="234">
        <v>9032.3</v>
      </c>
      <c r="F45" s="234">
        <v>7800</v>
      </c>
      <c r="G45" s="234">
        <v>8200</v>
      </c>
      <c r="H45" s="234">
        <v>8200</v>
      </c>
      <c r="I45" s="235">
        <v>8200</v>
      </c>
    </row>
    <row r="46" spans="1:9" ht="12.75">
      <c r="A46" s="232"/>
      <c r="B46" s="233"/>
      <c r="C46" s="233"/>
      <c r="D46" s="233"/>
      <c r="E46" s="234"/>
      <c r="F46" s="234"/>
      <c r="G46" s="234"/>
      <c r="H46" s="234"/>
      <c r="I46" s="235"/>
    </row>
    <row r="47" spans="1:9" ht="12.75">
      <c r="A47" s="232"/>
      <c r="B47" s="233"/>
      <c r="C47" s="233" t="s">
        <v>249</v>
      </c>
      <c r="D47" s="233"/>
      <c r="E47" s="234">
        <f>E49+E50</f>
        <v>64411.8</v>
      </c>
      <c r="F47" s="234">
        <f>F49+F50</f>
        <v>22058</v>
      </c>
      <c r="G47" s="234">
        <f>G49+G50</f>
        <v>65000</v>
      </c>
      <c r="H47" s="234">
        <f>H49+H50+H51</f>
        <v>85000</v>
      </c>
      <c r="I47" s="235">
        <f>I49+I50+I51</f>
        <v>75000</v>
      </c>
    </row>
    <row r="48" spans="1:9" ht="12.75">
      <c r="A48" s="232"/>
      <c r="B48" s="233"/>
      <c r="C48" s="233" t="s">
        <v>250</v>
      </c>
      <c r="D48" s="233"/>
      <c r="E48" s="234"/>
      <c r="F48" s="234"/>
      <c r="G48" s="234"/>
      <c r="H48" s="234"/>
      <c r="I48" s="235"/>
    </row>
    <row r="49" spans="1:9" ht="12.75">
      <c r="A49" s="232"/>
      <c r="B49" s="233"/>
      <c r="C49" s="233" t="s">
        <v>251</v>
      </c>
      <c r="D49" s="233"/>
      <c r="E49" s="234">
        <v>29411.8</v>
      </c>
      <c r="F49" s="234">
        <v>22058</v>
      </c>
      <c r="G49" s="234">
        <v>30000</v>
      </c>
      <c r="H49" s="234">
        <v>30000</v>
      </c>
      <c r="I49" s="235">
        <v>30000</v>
      </c>
    </row>
    <row r="50" spans="1:9" ht="12.75">
      <c r="A50" s="232"/>
      <c r="B50" s="233"/>
      <c r="C50" s="233" t="s">
        <v>319</v>
      </c>
      <c r="D50" s="233"/>
      <c r="E50" s="234">
        <v>35000</v>
      </c>
      <c r="F50" s="234">
        <v>0</v>
      </c>
      <c r="G50" s="234">
        <v>35000</v>
      </c>
      <c r="H50" s="234">
        <v>5000</v>
      </c>
      <c r="I50" s="235">
        <v>5000</v>
      </c>
    </row>
    <row r="51" spans="1:9" ht="12.75">
      <c r="A51" s="232"/>
      <c r="B51" s="233"/>
      <c r="C51" s="233" t="s">
        <v>328</v>
      </c>
      <c r="D51" s="233"/>
      <c r="E51" s="234">
        <v>0</v>
      </c>
      <c r="F51" s="234">
        <v>0</v>
      </c>
      <c r="G51" s="234">
        <v>0</v>
      </c>
      <c r="H51" s="234">
        <v>50000</v>
      </c>
      <c r="I51" s="235">
        <v>40000</v>
      </c>
    </row>
    <row r="52" spans="1:9" ht="12.75">
      <c r="A52" s="232"/>
      <c r="B52" s="233"/>
      <c r="C52" s="233"/>
      <c r="D52" s="233"/>
      <c r="E52" s="234"/>
      <c r="F52" s="234"/>
      <c r="G52" s="234"/>
      <c r="H52" s="234"/>
      <c r="I52" s="235"/>
    </row>
    <row r="53" spans="1:9" ht="12.75">
      <c r="A53" s="232"/>
      <c r="B53" s="233"/>
      <c r="C53" s="233" t="s">
        <v>252</v>
      </c>
      <c r="D53" s="233"/>
      <c r="E53" s="234"/>
      <c r="F53" s="234"/>
      <c r="G53" s="234"/>
      <c r="H53" s="234"/>
      <c r="I53" s="235"/>
    </row>
    <row r="54" spans="1:9" ht="12.75">
      <c r="A54" s="232"/>
      <c r="B54" s="233"/>
      <c r="C54" s="233" t="s">
        <v>253</v>
      </c>
      <c r="D54" s="233"/>
      <c r="E54" s="234"/>
      <c r="F54" s="234"/>
      <c r="G54" s="234"/>
      <c r="H54" s="234"/>
      <c r="I54" s="235"/>
    </row>
    <row r="55" spans="1:9" ht="12.75">
      <c r="A55" s="232"/>
      <c r="B55" s="233"/>
      <c r="C55" s="233"/>
      <c r="D55" s="233"/>
      <c r="E55" s="234"/>
      <c r="F55" s="234"/>
      <c r="G55" s="234"/>
      <c r="H55" s="234"/>
      <c r="I55" s="235"/>
    </row>
    <row r="56" spans="1:9" ht="12.75">
      <c r="A56" s="232"/>
      <c r="B56" s="233"/>
      <c r="C56" s="233"/>
      <c r="D56" s="233"/>
      <c r="E56" s="234"/>
      <c r="F56" s="234"/>
      <c r="G56" s="234"/>
      <c r="H56" s="234"/>
      <c r="I56" s="235"/>
    </row>
    <row r="57" spans="1:9" ht="12.75">
      <c r="A57" s="232"/>
      <c r="B57" s="233"/>
      <c r="C57" s="233" t="s">
        <v>254</v>
      </c>
      <c r="D57" s="233"/>
      <c r="E57" s="234"/>
      <c r="F57" s="234"/>
      <c r="G57" s="234"/>
      <c r="H57" s="234"/>
      <c r="I57" s="235"/>
    </row>
    <row r="58" spans="1:9" ht="12.75">
      <c r="A58" s="232"/>
      <c r="B58" s="233"/>
      <c r="C58" s="233" t="s">
        <v>255</v>
      </c>
      <c r="D58" s="233"/>
      <c r="E58" s="234"/>
      <c r="F58" s="234"/>
      <c r="G58" s="234"/>
      <c r="H58" s="234"/>
      <c r="I58" s="235"/>
    </row>
    <row r="59" spans="1:9" ht="12.75">
      <c r="A59" s="232"/>
      <c r="B59" s="233"/>
      <c r="C59" s="233" t="s">
        <v>256</v>
      </c>
      <c r="D59" s="233"/>
      <c r="E59" s="234"/>
      <c r="F59" s="234"/>
      <c r="G59" s="234"/>
      <c r="H59" s="234"/>
      <c r="I59" s="235"/>
    </row>
    <row r="60" spans="1:9" ht="12.75">
      <c r="A60" s="232"/>
      <c r="B60" s="233"/>
      <c r="C60" s="233"/>
      <c r="D60" s="233"/>
      <c r="E60" s="234"/>
      <c r="F60" s="234"/>
      <c r="G60" s="234"/>
      <c r="H60" s="234"/>
      <c r="I60" s="235"/>
    </row>
    <row r="61" spans="1:9" ht="12.75">
      <c r="A61" s="232"/>
      <c r="B61" s="233"/>
      <c r="C61" s="233"/>
      <c r="D61" s="233"/>
      <c r="E61" s="234"/>
      <c r="F61" s="234"/>
      <c r="G61" s="234"/>
      <c r="H61" s="234"/>
      <c r="I61" s="235"/>
    </row>
    <row r="62" spans="1:9" ht="15">
      <c r="A62" s="226"/>
      <c r="B62" s="227">
        <v>3</v>
      </c>
      <c r="C62" s="227" t="s">
        <v>258</v>
      </c>
      <c r="D62" s="227"/>
      <c r="E62" s="228">
        <f>E64+E67+E71+E75</f>
        <v>79337.3</v>
      </c>
      <c r="F62" s="228">
        <f>F64+F67+F71+F75</f>
        <v>63104.3</v>
      </c>
      <c r="G62" s="228">
        <f>G64+G67+G71+G75</f>
        <v>69306.5</v>
      </c>
      <c r="H62" s="228">
        <f>H64+H67+H71+H75</f>
        <v>164306.5</v>
      </c>
      <c r="I62" s="229">
        <f>I64+I67+I71+I75</f>
        <v>146306.5</v>
      </c>
    </row>
    <row r="63" spans="1:9" ht="12.75">
      <c r="A63" s="232"/>
      <c r="B63" s="233"/>
      <c r="C63" s="233" t="s">
        <v>259</v>
      </c>
      <c r="D63" s="233"/>
      <c r="E63" s="234"/>
      <c r="F63" s="234"/>
      <c r="G63" s="234"/>
      <c r="H63" s="234"/>
      <c r="I63" s="235"/>
    </row>
    <row r="64" spans="1:9" ht="12.75">
      <c r="A64" s="232"/>
      <c r="B64" s="233"/>
      <c r="C64" s="233" t="s">
        <v>247</v>
      </c>
      <c r="D64" s="233"/>
      <c r="E64" s="234">
        <f>E65</f>
        <v>15696.1</v>
      </c>
      <c r="F64" s="234">
        <f>F65</f>
        <v>10000</v>
      </c>
      <c r="G64" s="234">
        <f>G65</f>
        <v>14306.5</v>
      </c>
      <c r="H64" s="234">
        <f>H65</f>
        <v>14306.5</v>
      </c>
      <c r="I64" s="235">
        <f>I65</f>
        <v>14306.5</v>
      </c>
    </row>
    <row r="65" spans="1:9" ht="12.75">
      <c r="A65" s="232"/>
      <c r="B65" s="233"/>
      <c r="C65" s="233" t="s">
        <v>248</v>
      </c>
      <c r="D65" s="233"/>
      <c r="E65" s="234">
        <v>15696.1</v>
      </c>
      <c r="F65" s="234">
        <v>10000</v>
      </c>
      <c r="G65" s="234">
        <v>14306.5</v>
      </c>
      <c r="H65" s="234">
        <v>14306.5</v>
      </c>
      <c r="I65" s="235">
        <v>14306.5</v>
      </c>
    </row>
    <row r="66" spans="1:9" ht="12.75">
      <c r="A66" s="232"/>
      <c r="B66" s="233"/>
      <c r="C66" s="233"/>
      <c r="D66" s="233"/>
      <c r="E66" s="234"/>
      <c r="F66" s="234"/>
      <c r="G66" s="234"/>
      <c r="H66" s="234"/>
      <c r="I66" s="235"/>
    </row>
    <row r="67" spans="1:9" ht="12.75">
      <c r="A67" s="232"/>
      <c r="B67" s="233"/>
      <c r="C67" s="233" t="s">
        <v>249</v>
      </c>
      <c r="D67" s="233"/>
      <c r="E67" s="234">
        <f>E69+E70</f>
        <v>63641.2</v>
      </c>
      <c r="F67" s="234">
        <f>F69+F70</f>
        <v>53104.3</v>
      </c>
      <c r="G67" s="234">
        <f>G69+G70</f>
        <v>55000</v>
      </c>
      <c r="H67" s="234">
        <f>H69+H70</f>
        <v>150000</v>
      </c>
      <c r="I67" s="235">
        <f>I69+I70</f>
        <v>132000</v>
      </c>
    </row>
    <row r="68" spans="1:9" ht="12.75">
      <c r="A68" s="232"/>
      <c r="B68" s="233"/>
      <c r="C68" s="233" t="s">
        <v>250</v>
      </c>
      <c r="D68" s="233"/>
      <c r="E68" s="234"/>
      <c r="F68" s="234"/>
      <c r="G68" s="234"/>
      <c r="H68" s="234"/>
      <c r="I68" s="235"/>
    </row>
    <row r="69" spans="1:9" ht="12.75">
      <c r="A69" s="232"/>
      <c r="B69" s="233"/>
      <c r="C69" s="233" t="s">
        <v>329</v>
      </c>
      <c r="D69" s="233"/>
      <c r="E69" s="234">
        <v>10700</v>
      </c>
      <c r="F69" s="234">
        <v>13398.3</v>
      </c>
      <c r="G69" s="234">
        <v>5000</v>
      </c>
      <c r="H69" s="234">
        <v>100000</v>
      </c>
      <c r="I69" s="235">
        <v>82000</v>
      </c>
    </row>
    <row r="70" spans="1:9" ht="12.75">
      <c r="A70" s="232"/>
      <c r="B70" s="233"/>
      <c r="C70" s="233" t="s">
        <v>251</v>
      </c>
      <c r="D70" s="233"/>
      <c r="E70" s="234">
        <v>52941.2</v>
      </c>
      <c r="F70" s="234">
        <v>39706</v>
      </c>
      <c r="G70" s="234">
        <v>50000</v>
      </c>
      <c r="H70" s="234">
        <v>50000</v>
      </c>
      <c r="I70" s="235">
        <v>50000</v>
      </c>
    </row>
    <row r="71" spans="1:9" ht="12.75">
      <c r="A71" s="232"/>
      <c r="B71" s="233"/>
      <c r="C71" s="233" t="s">
        <v>252</v>
      </c>
      <c r="D71" s="233"/>
      <c r="E71" s="234"/>
      <c r="F71" s="234"/>
      <c r="G71" s="234"/>
      <c r="H71" s="234"/>
      <c r="I71" s="235"/>
    </row>
    <row r="72" spans="1:9" ht="12.75">
      <c r="A72" s="232"/>
      <c r="B72" s="233"/>
      <c r="C72" s="233" t="s">
        <v>253</v>
      </c>
      <c r="D72" s="233"/>
      <c r="E72" s="234"/>
      <c r="F72" s="234"/>
      <c r="G72" s="234"/>
      <c r="H72" s="234"/>
      <c r="I72" s="235"/>
    </row>
    <row r="73" spans="1:9" ht="12.75">
      <c r="A73" s="232"/>
      <c r="B73" s="233"/>
      <c r="C73" s="233"/>
      <c r="D73" s="233"/>
      <c r="E73" s="234"/>
      <c r="F73" s="234"/>
      <c r="G73" s="234"/>
      <c r="H73" s="234"/>
      <c r="I73" s="235"/>
    </row>
    <row r="74" spans="1:9" ht="12.75">
      <c r="A74" s="232"/>
      <c r="B74" s="233"/>
      <c r="C74" s="233"/>
      <c r="D74" s="233"/>
      <c r="E74" s="234"/>
      <c r="F74" s="234"/>
      <c r="G74" s="234"/>
      <c r="H74" s="234"/>
      <c r="I74" s="235"/>
    </row>
    <row r="75" spans="1:9" ht="12.75">
      <c r="A75" s="232"/>
      <c r="B75" s="233"/>
      <c r="C75" s="233" t="s">
        <v>254</v>
      </c>
      <c r="D75" s="233"/>
      <c r="E75" s="234"/>
      <c r="F75" s="234"/>
      <c r="G75" s="234"/>
      <c r="H75" s="234"/>
      <c r="I75" s="235"/>
    </row>
    <row r="76" spans="1:9" ht="12.75">
      <c r="A76" s="232"/>
      <c r="B76" s="233"/>
      <c r="C76" s="233" t="s">
        <v>255</v>
      </c>
      <c r="D76" s="233"/>
      <c r="E76" s="234"/>
      <c r="F76" s="234"/>
      <c r="G76" s="234"/>
      <c r="H76" s="234"/>
      <c r="I76" s="235"/>
    </row>
    <row r="77" spans="1:9" ht="12.75">
      <c r="A77" s="232"/>
      <c r="B77" s="233"/>
      <c r="C77" s="233" t="s">
        <v>256</v>
      </c>
      <c r="D77" s="233"/>
      <c r="E77" s="234"/>
      <c r="F77" s="234"/>
      <c r="G77" s="234"/>
      <c r="H77" s="234"/>
      <c r="I77" s="235"/>
    </row>
    <row r="78" spans="1:9" ht="12.75">
      <c r="A78" s="232"/>
      <c r="B78" s="233"/>
      <c r="C78" s="233"/>
      <c r="D78" s="233"/>
      <c r="E78" s="234"/>
      <c r="F78" s="234"/>
      <c r="G78" s="234"/>
      <c r="H78" s="234"/>
      <c r="I78" s="235"/>
    </row>
    <row r="79" spans="1:9" ht="12.75">
      <c r="A79" s="232"/>
      <c r="B79" s="233"/>
      <c r="C79" s="233"/>
      <c r="D79" s="233"/>
      <c r="E79" s="234"/>
      <c r="F79" s="234"/>
      <c r="G79" s="234"/>
      <c r="H79" s="234"/>
      <c r="I79" s="235"/>
    </row>
    <row r="80" spans="1:9" ht="15">
      <c r="A80" s="226"/>
      <c r="B80" s="227">
        <v>4</v>
      </c>
      <c r="C80" s="227" t="s">
        <v>260</v>
      </c>
      <c r="D80" s="227"/>
      <c r="E80" s="228">
        <f>E81+E82</f>
        <v>50744.8</v>
      </c>
      <c r="F80" s="228">
        <f>F81+F82</f>
        <v>41288.5</v>
      </c>
      <c r="G80" s="228">
        <f>G81+G82</f>
        <v>51000</v>
      </c>
      <c r="H80" s="228">
        <f>H81+H82</f>
        <v>55000</v>
      </c>
      <c r="I80" s="229">
        <f>I81+I82</f>
        <v>55000</v>
      </c>
    </row>
    <row r="81" spans="1:9" ht="12.75">
      <c r="A81" s="232"/>
      <c r="B81" s="233"/>
      <c r="C81" s="233" t="s">
        <v>261</v>
      </c>
      <c r="D81" s="233"/>
      <c r="E81" s="234">
        <v>1300</v>
      </c>
      <c r="F81" s="234">
        <v>1288.5</v>
      </c>
      <c r="G81" s="234">
        <v>1000</v>
      </c>
      <c r="H81" s="234">
        <v>5000</v>
      </c>
      <c r="I81" s="235">
        <v>5000</v>
      </c>
    </row>
    <row r="82" spans="1:9" ht="12.75">
      <c r="A82" s="232"/>
      <c r="B82" s="233"/>
      <c r="C82" s="233" t="s">
        <v>262</v>
      </c>
      <c r="D82" s="233"/>
      <c r="E82" s="234">
        <v>49444.8</v>
      </c>
      <c r="F82" s="234">
        <v>40000</v>
      </c>
      <c r="G82" s="234">
        <v>50000</v>
      </c>
      <c r="H82" s="234">
        <v>50000</v>
      </c>
      <c r="I82" s="235">
        <v>50000</v>
      </c>
    </row>
    <row r="83" spans="1:9" ht="15">
      <c r="A83" s="226"/>
      <c r="B83" s="227">
        <v>5</v>
      </c>
      <c r="C83" s="227" t="s">
        <v>263</v>
      </c>
      <c r="D83" s="227"/>
      <c r="E83" s="228">
        <f>E84</f>
        <v>2200</v>
      </c>
      <c r="F83" s="228">
        <v>2200</v>
      </c>
      <c r="G83" s="228">
        <v>2200</v>
      </c>
      <c r="H83" s="228">
        <v>2200</v>
      </c>
      <c r="I83" s="229">
        <v>2200</v>
      </c>
    </row>
    <row r="84" spans="1:9" ht="12.75">
      <c r="A84" s="232"/>
      <c r="B84" s="233"/>
      <c r="C84" s="233" t="s">
        <v>264</v>
      </c>
      <c r="D84" s="233"/>
      <c r="E84" s="234">
        <v>2200</v>
      </c>
      <c r="F84" s="234">
        <v>2200</v>
      </c>
      <c r="G84" s="234">
        <v>2200</v>
      </c>
      <c r="H84" s="234">
        <v>2200</v>
      </c>
      <c r="I84" s="235">
        <v>2200</v>
      </c>
    </row>
    <row r="85" spans="1:9" ht="13.5" thickBot="1">
      <c r="A85" s="236"/>
      <c r="B85" s="237"/>
      <c r="C85" s="237" t="s">
        <v>265</v>
      </c>
      <c r="D85" s="237"/>
      <c r="E85" s="238"/>
      <c r="F85" s="238"/>
      <c r="G85" s="238"/>
      <c r="H85" s="238"/>
      <c r="I85" s="239"/>
    </row>
    <row r="88" spans="1:11" s="8" customFormat="1" ht="12.75" customHeight="1">
      <c r="A88" s="315" t="s">
        <v>231</v>
      </c>
      <c r="B88" s="411"/>
      <c r="C88" s="411"/>
      <c r="D88" s="411"/>
      <c r="E88" s="411"/>
      <c r="F88" s="411"/>
      <c r="G88" s="317" t="s">
        <v>232</v>
      </c>
      <c r="H88" s="411"/>
      <c r="I88" s="435"/>
      <c r="J88" s="317"/>
      <c r="K88" s="411"/>
    </row>
    <row r="89" spans="1:11" s="8" customFormat="1" ht="12.75">
      <c r="A89" s="328" t="s">
        <v>233</v>
      </c>
      <c r="B89" s="434"/>
      <c r="C89" s="434"/>
      <c r="D89" s="434"/>
      <c r="E89" s="434"/>
      <c r="F89" s="434"/>
      <c r="G89" s="304" t="s">
        <v>234</v>
      </c>
      <c r="H89" s="414"/>
      <c r="I89" s="435"/>
      <c r="J89" s="304"/>
      <c r="K89" s="414"/>
    </row>
    <row r="90" spans="1:9" ht="15">
      <c r="A90" s="430"/>
      <c r="B90" s="430"/>
      <c r="C90" s="430"/>
      <c r="D90" s="430"/>
      <c r="E90" s="430"/>
      <c r="F90" s="430"/>
      <c r="G90" s="430"/>
      <c r="H90" s="430"/>
      <c r="I90" s="430"/>
    </row>
    <row r="91" ht="12.75">
      <c r="D91" s="219" t="s">
        <v>320</v>
      </c>
    </row>
  </sheetData>
  <mergeCells count="22">
    <mergeCell ref="A90:I90"/>
    <mergeCell ref="G8:G9"/>
    <mergeCell ref="H8:H9"/>
    <mergeCell ref="I8:I9"/>
    <mergeCell ref="A89:F89"/>
    <mergeCell ref="G89:I89"/>
    <mergeCell ref="G88:I88"/>
    <mergeCell ref="E7:F7"/>
    <mergeCell ref="G7:I7"/>
    <mergeCell ref="E8:E9"/>
    <mergeCell ref="J89:K89"/>
    <mergeCell ref="J88:K88"/>
    <mergeCell ref="A1:E1"/>
    <mergeCell ref="A2:E2"/>
    <mergeCell ref="A3:E3"/>
    <mergeCell ref="A88:F88"/>
    <mergeCell ref="F8:F9"/>
    <mergeCell ref="A4:I4"/>
    <mergeCell ref="A7:A9"/>
    <mergeCell ref="B7:B9"/>
    <mergeCell ref="C7:C9"/>
    <mergeCell ref="D7:D9"/>
  </mergeCells>
  <printOptions/>
  <pageMargins left="0.75" right="0.41" top="0.74" bottom="0.49" header="0.5" footer="0.3"/>
  <pageSetup horizontalDpi="600" verticalDpi="600" orientation="landscape" paperSize="9" r:id="rId1"/>
  <headerFooter alignWithMargins="0">
    <oddFooter>&amp;R&amp;8&amp;D&amp;T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0"/>
  <dimension ref="A1:L26"/>
  <sheetViews>
    <sheetView workbookViewId="0" topLeftCell="A1">
      <selection activeCell="L36" sqref="L36"/>
    </sheetView>
  </sheetViews>
  <sheetFormatPr defaultColWidth="9.140625" defaultRowHeight="12.75"/>
  <cols>
    <col min="1" max="1" width="4.00390625" style="57" customWidth="1"/>
    <col min="2" max="2" width="3.00390625" style="57" customWidth="1"/>
    <col min="3" max="3" width="33.421875" style="57" customWidth="1"/>
    <col min="4" max="4" width="12.00390625" style="57" customWidth="1"/>
    <col min="5" max="5" width="10.57421875" style="57" customWidth="1"/>
    <col min="6" max="6" width="8.28125" style="57" bestFit="1" customWidth="1"/>
    <col min="7" max="7" width="10.140625" style="57" customWidth="1"/>
    <col min="8" max="8" width="9.00390625" style="57" customWidth="1"/>
    <col min="9" max="9" width="10.8515625" style="57" customWidth="1"/>
    <col min="10" max="10" width="8.28125" style="57" bestFit="1" customWidth="1"/>
    <col min="11" max="11" width="11.421875" style="57" customWidth="1"/>
    <col min="12" max="12" width="10.8515625" style="57" bestFit="1" customWidth="1"/>
    <col min="13" max="16384" width="9.140625" style="57" customWidth="1"/>
  </cols>
  <sheetData>
    <row r="1" spans="1:12" ht="12.75">
      <c r="A1" s="312" t="s">
        <v>228</v>
      </c>
      <c r="B1" s="312"/>
      <c r="C1" s="312"/>
      <c r="D1" s="312"/>
      <c r="E1" s="312"/>
      <c r="L1" s="55" t="s">
        <v>314</v>
      </c>
    </row>
    <row r="2" spans="1:12" ht="12.75">
      <c r="A2" s="312" t="s">
        <v>229</v>
      </c>
      <c r="B2" s="312"/>
      <c r="C2" s="312"/>
      <c r="D2" s="312"/>
      <c r="E2" s="312"/>
      <c r="L2" s="55"/>
    </row>
    <row r="3" spans="1:12" ht="12.75">
      <c r="A3" s="312" t="s">
        <v>230</v>
      </c>
      <c r="B3" s="312"/>
      <c r="C3" s="312"/>
      <c r="D3" s="312"/>
      <c r="E3" s="312"/>
      <c r="L3" s="55"/>
    </row>
    <row r="4" spans="2:12" ht="12.75" customHeight="1">
      <c r="B4" s="455" t="s">
        <v>352</v>
      </c>
      <c r="C4" s="455"/>
      <c r="D4" s="455"/>
      <c r="E4" s="455"/>
      <c r="F4" s="455"/>
      <c r="G4" s="455"/>
      <c r="H4" s="455"/>
      <c r="I4" s="455"/>
      <c r="J4" s="455"/>
      <c r="K4" s="455"/>
      <c r="L4" s="455"/>
    </row>
    <row r="7" ht="13.5" thickBot="1">
      <c r="L7" s="55" t="s">
        <v>46</v>
      </c>
    </row>
    <row r="8" spans="1:12" ht="12.75" customHeight="1">
      <c r="A8" s="436" t="s">
        <v>183</v>
      </c>
      <c r="B8" s="456" t="s">
        <v>179</v>
      </c>
      <c r="C8" s="457"/>
      <c r="D8" s="436" t="s">
        <v>178</v>
      </c>
      <c r="E8" s="462">
        <v>2015</v>
      </c>
      <c r="F8" s="463"/>
      <c r="G8" s="462">
        <v>2016</v>
      </c>
      <c r="H8" s="463"/>
      <c r="I8" s="453">
        <v>2017</v>
      </c>
      <c r="J8" s="454"/>
      <c r="K8" s="453">
        <v>2018</v>
      </c>
      <c r="L8" s="454"/>
    </row>
    <row r="9" spans="1:12" ht="26.25" customHeight="1" thickBot="1">
      <c r="A9" s="398"/>
      <c r="B9" s="458"/>
      <c r="C9" s="459"/>
      <c r="D9" s="398"/>
      <c r="E9" s="464" t="s">
        <v>317</v>
      </c>
      <c r="F9" s="465"/>
      <c r="G9" s="449" t="s">
        <v>184</v>
      </c>
      <c r="H9" s="450"/>
      <c r="I9" s="449" t="s">
        <v>185</v>
      </c>
      <c r="J9" s="450"/>
      <c r="K9" s="449" t="s">
        <v>186</v>
      </c>
      <c r="L9" s="450"/>
    </row>
    <row r="10" spans="1:12" ht="28.5" customHeight="1" thickBot="1">
      <c r="A10" s="399"/>
      <c r="B10" s="460"/>
      <c r="C10" s="461"/>
      <c r="D10" s="399"/>
      <c r="E10" s="31" t="s">
        <v>196</v>
      </c>
      <c r="F10" s="32" t="s">
        <v>294</v>
      </c>
      <c r="G10" s="33" t="s">
        <v>174</v>
      </c>
      <c r="H10" s="240" t="s">
        <v>294</v>
      </c>
      <c r="I10" s="31" t="s">
        <v>174</v>
      </c>
      <c r="J10" s="32" t="s">
        <v>294</v>
      </c>
      <c r="K10" s="33" t="s">
        <v>174</v>
      </c>
      <c r="L10" s="32" t="s">
        <v>294</v>
      </c>
    </row>
    <row r="11" spans="1:12" s="124" customFormat="1" ht="12" thickBot="1">
      <c r="A11" s="123">
        <v>0</v>
      </c>
      <c r="B11" s="451">
        <v>1</v>
      </c>
      <c r="C11" s="452"/>
      <c r="D11" s="112">
        <v>2</v>
      </c>
      <c r="E11" s="113">
        <v>3</v>
      </c>
      <c r="F11" s="114">
        <v>4</v>
      </c>
      <c r="G11" s="115">
        <v>5</v>
      </c>
      <c r="H11" s="116">
        <v>6</v>
      </c>
      <c r="I11" s="113">
        <v>7</v>
      </c>
      <c r="J11" s="114">
        <v>8</v>
      </c>
      <c r="K11" s="115">
        <v>9</v>
      </c>
      <c r="L11" s="114">
        <v>10</v>
      </c>
    </row>
    <row r="12" spans="1:12" s="124" customFormat="1" ht="22.5" customHeight="1">
      <c r="A12" s="125" t="s">
        <v>188</v>
      </c>
      <c r="B12" s="443" t="s">
        <v>187</v>
      </c>
      <c r="C12" s="444"/>
      <c r="D12" s="117"/>
      <c r="E12" s="117"/>
      <c r="F12" s="117"/>
      <c r="G12" s="117"/>
      <c r="H12" s="117"/>
      <c r="I12" s="117"/>
      <c r="J12" s="117"/>
      <c r="K12" s="117"/>
      <c r="L12" s="264"/>
    </row>
    <row r="13" spans="1:12" ht="30" customHeight="1">
      <c r="A13" s="118">
        <v>1</v>
      </c>
      <c r="B13" s="446" t="s">
        <v>351</v>
      </c>
      <c r="C13" s="447"/>
      <c r="D13" s="52"/>
      <c r="E13" s="126" t="s">
        <v>60</v>
      </c>
      <c r="F13" s="126" t="s">
        <v>60</v>
      </c>
      <c r="G13" s="127">
        <v>15500</v>
      </c>
      <c r="H13" s="127">
        <v>0</v>
      </c>
      <c r="I13" s="127">
        <v>5500</v>
      </c>
      <c r="J13" s="127">
        <v>0</v>
      </c>
      <c r="K13" s="127">
        <v>5700</v>
      </c>
      <c r="L13" s="265"/>
    </row>
    <row r="14" spans="1:12" ht="13.5" thickBot="1">
      <c r="A14" s="118">
        <v>2</v>
      </c>
      <c r="B14" s="439" t="s">
        <v>191</v>
      </c>
      <c r="C14" s="440"/>
      <c r="D14" s="58"/>
      <c r="E14" s="119" t="s">
        <v>60</v>
      </c>
      <c r="F14" s="119" t="s">
        <v>60</v>
      </c>
      <c r="G14" s="120">
        <f>G13</f>
        <v>15500</v>
      </c>
      <c r="H14" s="120"/>
      <c r="I14" s="120">
        <f>I13</f>
        <v>5500</v>
      </c>
      <c r="J14" s="120">
        <v>0</v>
      </c>
      <c r="K14" s="120">
        <f>K13</f>
        <v>5700</v>
      </c>
      <c r="L14" s="266">
        <v>0</v>
      </c>
    </row>
    <row r="15" spans="1:12" ht="27" customHeight="1">
      <c r="A15" s="128" t="s">
        <v>189</v>
      </c>
      <c r="B15" s="443" t="s">
        <v>194</v>
      </c>
      <c r="C15" s="444"/>
      <c r="D15" s="129"/>
      <c r="E15" s="129"/>
      <c r="F15" s="129"/>
      <c r="G15" s="130"/>
      <c r="H15" s="131">
        <v>0</v>
      </c>
      <c r="I15" s="241"/>
      <c r="J15" s="241"/>
      <c r="K15" s="241"/>
      <c r="L15" s="267"/>
    </row>
    <row r="16" spans="1:12" ht="27.75" customHeight="1">
      <c r="A16" s="118">
        <v>1</v>
      </c>
      <c r="B16" s="446" t="s">
        <v>321</v>
      </c>
      <c r="C16" s="447"/>
      <c r="D16" s="132"/>
      <c r="E16" s="126" t="s">
        <v>60</v>
      </c>
      <c r="F16" s="126" t="s">
        <v>60</v>
      </c>
      <c r="G16" s="56">
        <v>-1000</v>
      </c>
      <c r="H16" s="127">
        <v>0</v>
      </c>
      <c r="I16" s="242">
        <v>-715</v>
      </c>
      <c r="J16" s="127">
        <v>0</v>
      </c>
      <c r="K16" s="242">
        <v>-771.5</v>
      </c>
      <c r="L16" s="265">
        <v>0</v>
      </c>
    </row>
    <row r="17" spans="1:12" ht="15">
      <c r="A17" s="118">
        <v>2</v>
      </c>
      <c r="B17" s="437" t="s">
        <v>181</v>
      </c>
      <c r="C17" s="438"/>
      <c r="D17" s="132"/>
      <c r="E17" s="126" t="s">
        <v>60</v>
      </c>
      <c r="F17" s="126" t="s">
        <v>60</v>
      </c>
      <c r="G17" s="56"/>
      <c r="H17" s="127"/>
      <c r="I17" s="127"/>
      <c r="J17" s="127"/>
      <c r="K17" s="127"/>
      <c r="L17" s="265"/>
    </row>
    <row r="18" spans="1:12" ht="15">
      <c r="A18" s="118">
        <v>3</v>
      </c>
      <c r="B18" s="437" t="s">
        <v>182</v>
      </c>
      <c r="C18" s="438"/>
      <c r="D18" s="132"/>
      <c r="E18" s="126" t="s">
        <v>60</v>
      </c>
      <c r="F18" s="126" t="s">
        <v>60</v>
      </c>
      <c r="G18" s="56"/>
      <c r="H18" s="127"/>
      <c r="I18" s="127"/>
      <c r="J18" s="127"/>
      <c r="K18" s="127"/>
      <c r="L18" s="265"/>
    </row>
    <row r="19" spans="1:12" ht="13.5" thickBot="1">
      <c r="A19" s="118">
        <v>4</v>
      </c>
      <c r="B19" s="439" t="s">
        <v>192</v>
      </c>
      <c r="C19" s="440"/>
      <c r="D19" s="58"/>
      <c r="E19" s="119" t="s">
        <v>60</v>
      </c>
      <c r="F19" s="119" t="s">
        <v>60</v>
      </c>
      <c r="G19" s="59">
        <f>G16</f>
        <v>-1000</v>
      </c>
      <c r="H19" s="120">
        <v>0</v>
      </c>
      <c r="I19" s="59">
        <f>I16</f>
        <v>-715</v>
      </c>
      <c r="J19" s="120">
        <v>0</v>
      </c>
      <c r="K19" s="59">
        <f>K16</f>
        <v>-771.5</v>
      </c>
      <c r="L19" s="266">
        <v>0</v>
      </c>
    </row>
    <row r="20" spans="1:12" ht="23.25" thickBot="1">
      <c r="A20" s="133" t="s">
        <v>190</v>
      </c>
      <c r="B20" s="441" t="s">
        <v>193</v>
      </c>
      <c r="C20" s="442"/>
      <c r="D20" s="134"/>
      <c r="E20" s="135">
        <f>#REF!</f>
        <v>145000</v>
      </c>
      <c r="F20" s="135">
        <v>0</v>
      </c>
      <c r="G20" s="136">
        <f>G14+G19</f>
        <v>14500</v>
      </c>
      <c r="H20" s="135">
        <v>0</v>
      </c>
      <c r="I20" s="135">
        <f>I14+I19</f>
        <v>4785</v>
      </c>
      <c r="J20" s="135">
        <v>0</v>
      </c>
      <c r="K20" s="135">
        <f>K14+K19</f>
        <v>4928.5</v>
      </c>
      <c r="L20" s="268">
        <v>0</v>
      </c>
    </row>
    <row r="22" spans="1:12" ht="12.75" customHeight="1">
      <c r="A22" s="315" t="s">
        <v>231</v>
      </c>
      <c r="B22" s="315"/>
      <c r="C22" s="315"/>
      <c r="D22" s="315"/>
      <c r="E22" s="315"/>
      <c r="F22" s="315"/>
      <c r="G22" s="317"/>
      <c r="H22" s="317"/>
      <c r="J22" s="317" t="s">
        <v>232</v>
      </c>
      <c r="K22" s="317"/>
      <c r="L22" s="331"/>
    </row>
    <row r="23" spans="1:12" ht="12.75">
      <c r="A23" s="328" t="s">
        <v>233</v>
      </c>
      <c r="B23" s="328"/>
      <c r="C23" s="328"/>
      <c r="D23" s="328"/>
      <c r="E23" s="328"/>
      <c r="F23" s="328"/>
      <c r="G23" s="304"/>
      <c r="H23" s="304"/>
      <c r="J23" s="304" t="s">
        <v>234</v>
      </c>
      <c r="K23" s="304"/>
      <c r="L23" s="331"/>
    </row>
    <row r="25" spans="3:12" ht="15.75" customHeight="1">
      <c r="C25" s="448"/>
      <c r="D25" s="448"/>
      <c r="G25" s="137"/>
      <c r="I25" s="137"/>
      <c r="J25" s="121"/>
      <c r="K25" s="122"/>
      <c r="L25" s="121"/>
    </row>
    <row r="26" spans="10:12" ht="12.75">
      <c r="J26" s="445"/>
      <c r="K26" s="445"/>
      <c r="L26" s="445"/>
    </row>
  </sheetData>
  <mergeCells count="33">
    <mergeCell ref="I8:J8"/>
    <mergeCell ref="K8:L8"/>
    <mergeCell ref="B4:L4"/>
    <mergeCell ref="I9:J9"/>
    <mergeCell ref="B8:C10"/>
    <mergeCell ref="D8:D10"/>
    <mergeCell ref="G8:H8"/>
    <mergeCell ref="G9:H9"/>
    <mergeCell ref="E8:F8"/>
    <mergeCell ref="E9:F9"/>
    <mergeCell ref="K9:L9"/>
    <mergeCell ref="B13:C13"/>
    <mergeCell ref="B11:C11"/>
    <mergeCell ref="B14:C14"/>
    <mergeCell ref="B12:C12"/>
    <mergeCell ref="J26:L26"/>
    <mergeCell ref="B16:C16"/>
    <mergeCell ref="B17:C17"/>
    <mergeCell ref="C25:D25"/>
    <mergeCell ref="G22:H22"/>
    <mergeCell ref="A23:F23"/>
    <mergeCell ref="G23:H23"/>
    <mergeCell ref="J22:L22"/>
    <mergeCell ref="J23:L23"/>
    <mergeCell ref="A1:E1"/>
    <mergeCell ref="A2:E2"/>
    <mergeCell ref="A3:E3"/>
    <mergeCell ref="A22:F22"/>
    <mergeCell ref="A8:A10"/>
    <mergeCell ref="B18:C18"/>
    <mergeCell ref="B19:C19"/>
    <mergeCell ref="B20:C20"/>
    <mergeCell ref="B15:C15"/>
  </mergeCells>
  <printOptions horizontalCentered="1"/>
  <pageMargins left="0.35433070866141736" right="0.34" top="0.74" bottom="0.58" header="0.5118110236220472" footer="0.33"/>
  <pageSetup horizontalDpi="600" verticalDpi="600" orientation="landscape" paperSize="9" r:id="rId1"/>
  <headerFooter alignWithMargins="0">
    <oddFooter>&amp;C&amp;8Pagina &amp;P din &amp;N&amp;R&amp;8Data &amp;D Ora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MFP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Iorgu</dc:creator>
  <cp:keywords/>
  <dc:description/>
  <cp:lastModifiedBy>Claudia</cp:lastModifiedBy>
  <cp:lastPrinted>2016-02-29T06:55:49Z</cp:lastPrinted>
  <dcterms:created xsi:type="dcterms:W3CDTF">2011-11-22T11:53:52Z</dcterms:created>
  <dcterms:modified xsi:type="dcterms:W3CDTF">2016-03-03T10:36:34Z</dcterms:modified>
  <cp:category/>
  <cp:version/>
  <cp:contentType/>
  <cp:contentStatus/>
</cp:coreProperties>
</file>