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lexandru.pirvu\Desktop\PSI 2025\"/>
    </mc:Choice>
  </mc:AlternateContent>
  <xr:revisionPtr revIDLastSave="0" documentId="13_ncr:1_{FB218F11-71B2-4F3F-B4D0-5E1628145E6D}" xr6:coauthVersionLast="47" xr6:coauthVersionMax="47" xr10:uidLastSave="{00000000-0000-0000-0000-000000000000}"/>
  <bookViews>
    <workbookView xWindow="-120" yWindow="-120" windowWidth="29040" windowHeight="15720" xr2:uid="{1B25F3F6-1CF4-4BA0-B914-BB5858CB8827}"/>
  </bookViews>
  <sheets>
    <sheet name="Sheet1" sheetId="1" r:id="rId1"/>
  </sheets>
  <definedNames>
    <definedName name="_xlnm.Print_Titles" localSheetId="0">Sheet1!$9:$10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1" l="1"/>
  <c r="AA78" i="1"/>
  <c r="M122" i="1"/>
  <c r="N122" i="1"/>
  <c r="O122" i="1"/>
  <c r="P122" i="1"/>
  <c r="Q122" i="1"/>
  <c r="R122" i="1"/>
  <c r="S122" i="1"/>
  <c r="T122" i="1"/>
  <c r="U122" i="1"/>
  <c r="V122" i="1"/>
  <c r="W122" i="1"/>
  <c r="X122" i="1"/>
  <c r="Y122" i="1"/>
  <c r="Z122" i="1"/>
  <c r="AA122" i="1"/>
  <c r="AB122" i="1"/>
  <c r="AC122" i="1"/>
  <c r="AD122" i="1"/>
  <c r="AE122" i="1"/>
  <c r="AF122" i="1"/>
  <c r="L122" i="1"/>
  <c r="AF150" i="1"/>
  <c r="AE150" i="1"/>
  <c r="AD150" i="1"/>
  <c r="AC150" i="1"/>
  <c r="AB150" i="1"/>
  <c r="AA150" i="1"/>
  <c r="Z150" i="1"/>
  <c r="Y150" i="1"/>
  <c r="X150" i="1"/>
  <c r="W150" i="1"/>
  <c r="V150" i="1"/>
  <c r="U150" i="1"/>
  <c r="T150" i="1"/>
  <c r="S150" i="1"/>
  <c r="R150" i="1"/>
  <c r="Q150" i="1"/>
  <c r="P150" i="1"/>
  <c r="O150" i="1"/>
  <c r="N150" i="1"/>
  <c r="M150" i="1"/>
  <c r="L150" i="1"/>
  <c r="M124" i="1"/>
  <c r="N124" i="1"/>
  <c r="O124" i="1"/>
  <c r="P124" i="1"/>
  <c r="Q124" i="1"/>
  <c r="R124" i="1"/>
  <c r="S124" i="1"/>
  <c r="T124" i="1"/>
  <c r="U124" i="1"/>
  <c r="V124" i="1"/>
  <c r="W124" i="1"/>
  <c r="X124" i="1"/>
  <c r="Y124" i="1"/>
  <c r="Z124" i="1"/>
  <c r="AA124" i="1"/>
  <c r="AB124" i="1"/>
  <c r="AC124" i="1"/>
  <c r="AD124" i="1"/>
  <c r="AE124" i="1"/>
  <c r="AF124" i="1"/>
  <c r="L124" i="1"/>
  <c r="M168" i="1"/>
  <c r="N168" i="1"/>
  <c r="O168" i="1"/>
  <c r="P168" i="1"/>
  <c r="Q168" i="1"/>
  <c r="R168" i="1"/>
  <c r="S168" i="1"/>
  <c r="T168" i="1"/>
  <c r="U168" i="1"/>
  <c r="V168" i="1"/>
  <c r="H168" i="1" s="1"/>
  <c r="W168" i="1"/>
  <c r="I168" i="1" s="1"/>
  <c r="X168" i="1"/>
  <c r="J168" i="1" s="1"/>
  <c r="Y168" i="1"/>
  <c r="K168" i="1" s="1"/>
  <c r="Z168" i="1"/>
  <c r="AA168" i="1"/>
  <c r="F168" i="1" s="1"/>
  <c r="AB168" i="1"/>
  <c r="G168" i="1" s="1"/>
  <c r="AC168" i="1"/>
  <c r="AD168" i="1"/>
  <c r="AE168" i="1"/>
  <c r="AF168" i="1"/>
  <c r="L168" i="1"/>
  <c r="T170" i="1"/>
  <c r="N174" i="1"/>
  <c r="Q170" i="1"/>
  <c r="P170" i="1"/>
  <c r="O170" i="1"/>
  <c r="N170" i="1"/>
  <c r="E168" i="1" l="1"/>
  <c r="D168" i="1" s="1"/>
  <c r="M18" i="1"/>
  <c r="M62" i="1"/>
  <c r="M66" i="1"/>
  <c r="L34" i="1" l="1"/>
  <c r="R18" i="1"/>
  <c r="Q18" i="1"/>
  <c r="P18" i="1"/>
  <c r="O18" i="1"/>
  <c r="N18" i="1"/>
  <c r="O188" i="1"/>
  <c r="N188" i="1"/>
  <c r="M188" i="1"/>
  <c r="M174" i="1"/>
  <c r="M170" i="1"/>
  <c r="F170" i="1"/>
  <c r="K96" i="1"/>
  <c r="J96" i="1"/>
  <c r="I96" i="1"/>
  <c r="H96" i="1"/>
  <c r="G96" i="1"/>
  <c r="E96" i="1"/>
  <c r="K94" i="1"/>
  <c r="J94" i="1"/>
  <c r="I94" i="1"/>
  <c r="H94" i="1"/>
  <c r="G94" i="1"/>
  <c r="F94" i="1"/>
  <c r="E94" i="1"/>
  <c r="K92" i="1"/>
  <c r="J92" i="1"/>
  <c r="I92" i="1"/>
  <c r="H92" i="1"/>
  <c r="G92" i="1"/>
  <c r="F92" i="1"/>
  <c r="E92" i="1"/>
  <c r="O98" i="1"/>
  <c r="P98" i="1"/>
  <c r="Q98" i="1"/>
  <c r="R98" i="1"/>
  <c r="S98" i="1"/>
  <c r="T98" i="1"/>
  <c r="U98" i="1"/>
  <c r="V98" i="1"/>
  <c r="W98" i="1"/>
  <c r="X98" i="1"/>
  <c r="Y98" i="1"/>
  <c r="Z98" i="1"/>
  <c r="AA98" i="1"/>
  <c r="AB98" i="1"/>
  <c r="AC98" i="1"/>
  <c r="AD98" i="1"/>
  <c r="AE98" i="1"/>
  <c r="AF98" i="1"/>
  <c r="N98" i="1"/>
  <c r="K120" i="1"/>
  <c r="J120" i="1"/>
  <c r="I120" i="1"/>
  <c r="H120" i="1"/>
  <c r="G120" i="1"/>
  <c r="F120" i="1"/>
  <c r="E120" i="1"/>
  <c r="K118" i="1"/>
  <c r="J118" i="1"/>
  <c r="I118" i="1"/>
  <c r="H118" i="1"/>
  <c r="G118" i="1"/>
  <c r="F118" i="1"/>
  <c r="E118" i="1"/>
  <c r="K116" i="1"/>
  <c r="J116" i="1"/>
  <c r="I116" i="1"/>
  <c r="H116" i="1"/>
  <c r="G116" i="1"/>
  <c r="F116" i="1"/>
  <c r="E116" i="1"/>
  <c r="D94" i="1" l="1"/>
  <c r="D96" i="1"/>
  <c r="D92" i="1"/>
  <c r="D120" i="1"/>
  <c r="D118" i="1"/>
  <c r="D116" i="1"/>
  <c r="K174" i="1"/>
  <c r="J174" i="1"/>
  <c r="I174" i="1"/>
  <c r="H174" i="1"/>
  <c r="G174" i="1"/>
  <c r="F174" i="1"/>
  <c r="E174" i="1"/>
  <c r="K138" i="1"/>
  <c r="J138" i="1"/>
  <c r="I138" i="1"/>
  <c r="H138" i="1"/>
  <c r="G138" i="1"/>
  <c r="F138" i="1"/>
  <c r="E138" i="1"/>
  <c r="K172" i="1"/>
  <c r="J172" i="1"/>
  <c r="I172" i="1"/>
  <c r="H172" i="1"/>
  <c r="G172" i="1"/>
  <c r="F172" i="1"/>
  <c r="E172" i="1"/>
  <c r="K170" i="1"/>
  <c r="J170" i="1"/>
  <c r="I170" i="1"/>
  <c r="H170" i="1"/>
  <c r="G170" i="1"/>
  <c r="E170" i="1"/>
  <c r="K162" i="1"/>
  <c r="J162" i="1"/>
  <c r="I162" i="1"/>
  <c r="H162" i="1"/>
  <c r="G162" i="1"/>
  <c r="F162" i="1"/>
  <c r="E162" i="1"/>
  <c r="D170" i="1" l="1"/>
  <c r="D138" i="1"/>
  <c r="D162" i="1"/>
  <c r="D174" i="1"/>
  <c r="D172" i="1"/>
  <c r="M178" i="1" l="1"/>
  <c r="N178" i="1"/>
  <c r="O178" i="1"/>
  <c r="P178" i="1"/>
  <c r="Q178" i="1"/>
  <c r="R178" i="1"/>
  <c r="S178" i="1"/>
  <c r="T178" i="1"/>
  <c r="U178" i="1"/>
  <c r="V178" i="1"/>
  <c r="W178" i="1"/>
  <c r="X178" i="1"/>
  <c r="Y178" i="1"/>
  <c r="Z178" i="1"/>
  <c r="AA178" i="1"/>
  <c r="AB178" i="1"/>
  <c r="AC178" i="1"/>
  <c r="AD178" i="1"/>
  <c r="AE178" i="1"/>
  <c r="AF178" i="1"/>
  <c r="L178" i="1"/>
  <c r="M186" i="1"/>
  <c r="N186" i="1"/>
  <c r="O186" i="1"/>
  <c r="P186" i="1"/>
  <c r="Q186" i="1"/>
  <c r="R186" i="1"/>
  <c r="S186" i="1"/>
  <c r="T186" i="1"/>
  <c r="U186" i="1"/>
  <c r="V186" i="1"/>
  <c r="W186" i="1"/>
  <c r="X186" i="1"/>
  <c r="Y186" i="1"/>
  <c r="Z186" i="1"/>
  <c r="AA186" i="1"/>
  <c r="AB186" i="1"/>
  <c r="AC186" i="1"/>
  <c r="AD186" i="1"/>
  <c r="AE186" i="1"/>
  <c r="AF186" i="1"/>
  <c r="L186" i="1"/>
  <c r="E184" i="1"/>
  <c r="F184" i="1"/>
  <c r="G184" i="1"/>
  <c r="H184" i="1"/>
  <c r="I184" i="1"/>
  <c r="J184" i="1"/>
  <c r="K184" i="1"/>
  <c r="M140" i="1"/>
  <c r="N140" i="1"/>
  <c r="O140" i="1"/>
  <c r="P140" i="1"/>
  <c r="Q140" i="1"/>
  <c r="R140" i="1"/>
  <c r="S140" i="1"/>
  <c r="T140" i="1"/>
  <c r="U140" i="1"/>
  <c r="V140" i="1"/>
  <c r="W140" i="1"/>
  <c r="X140" i="1"/>
  <c r="Y140" i="1"/>
  <c r="Z140" i="1"/>
  <c r="AA140" i="1"/>
  <c r="AB140" i="1"/>
  <c r="AC140" i="1"/>
  <c r="AD140" i="1"/>
  <c r="AE140" i="1"/>
  <c r="AF140" i="1"/>
  <c r="L140" i="1"/>
  <c r="M164" i="1"/>
  <c r="N164" i="1"/>
  <c r="O164" i="1"/>
  <c r="P164" i="1"/>
  <c r="Q164" i="1"/>
  <c r="R164" i="1"/>
  <c r="S164" i="1"/>
  <c r="T164" i="1"/>
  <c r="U164" i="1"/>
  <c r="V164" i="1"/>
  <c r="W164" i="1"/>
  <c r="X164" i="1"/>
  <c r="Y164" i="1"/>
  <c r="Z164" i="1"/>
  <c r="AA164" i="1"/>
  <c r="AB164" i="1"/>
  <c r="AC164" i="1"/>
  <c r="AD164" i="1"/>
  <c r="AE164" i="1"/>
  <c r="AF164" i="1"/>
  <c r="L164" i="1"/>
  <c r="E132" i="1"/>
  <c r="F132" i="1"/>
  <c r="G132" i="1"/>
  <c r="H132" i="1"/>
  <c r="I132" i="1"/>
  <c r="J132" i="1"/>
  <c r="K132" i="1"/>
  <c r="M98" i="1"/>
  <c r="L98" i="1"/>
  <c r="Q176" i="1" l="1"/>
  <c r="R176" i="1"/>
  <c r="L176" i="1"/>
  <c r="AB176" i="1"/>
  <c r="U176" i="1"/>
  <c r="N176" i="1"/>
  <c r="G176" i="1" s="1"/>
  <c r="AE176" i="1"/>
  <c r="M176" i="1"/>
  <c r="AD176" i="1"/>
  <c r="O176" i="1"/>
  <c r="AC176" i="1"/>
  <c r="AA176" i="1"/>
  <c r="X176" i="1"/>
  <c r="Z176" i="1"/>
  <c r="Y176" i="1"/>
  <c r="T176" i="1"/>
  <c r="AF176" i="1"/>
  <c r="P176" i="1"/>
  <c r="W176" i="1"/>
  <c r="V176" i="1"/>
  <c r="S176" i="1"/>
  <c r="D184" i="1"/>
  <c r="D132" i="1"/>
  <c r="K176" i="1" l="1"/>
  <c r="J176" i="1"/>
  <c r="F176" i="1"/>
  <c r="E176" i="1"/>
  <c r="I176" i="1"/>
  <c r="H176" i="1"/>
  <c r="G122" i="1"/>
  <c r="K122" i="1"/>
  <c r="E122" i="1"/>
  <c r="I122" i="1"/>
  <c r="H122" i="1"/>
  <c r="F122" i="1"/>
  <c r="J122" i="1"/>
  <c r="D176" i="1" l="1"/>
  <c r="D122" i="1"/>
  <c r="M86" i="1" l="1"/>
  <c r="N86" i="1"/>
  <c r="O86" i="1"/>
  <c r="P86" i="1"/>
  <c r="Q86" i="1"/>
  <c r="R86" i="1"/>
  <c r="S86" i="1"/>
  <c r="T86" i="1"/>
  <c r="U86" i="1"/>
  <c r="V86" i="1"/>
  <c r="W86" i="1"/>
  <c r="X86" i="1"/>
  <c r="Y86" i="1"/>
  <c r="Z86" i="1"/>
  <c r="AA86" i="1"/>
  <c r="AB86" i="1"/>
  <c r="AC86" i="1"/>
  <c r="AD86" i="1"/>
  <c r="AE86" i="1"/>
  <c r="AF86" i="1"/>
  <c r="L86" i="1"/>
  <c r="M80" i="1"/>
  <c r="N80" i="1"/>
  <c r="O80" i="1"/>
  <c r="P80" i="1"/>
  <c r="Q80" i="1"/>
  <c r="R80" i="1"/>
  <c r="S80" i="1"/>
  <c r="T80" i="1"/>
  <c r="U80" i="1"/>
  <c r="V80" i="1"/>
  <c r="W80" i="1"/>
  <c r="X80" i="1"/>
  <c r="Y80" i="1"/>
  <c r="Z80" i="1"/>
  <c r="AA80" i="1"/>
  <c r="AB80" i="1"/>
  <c r="AC80" i="1"/>
  <c r="AD80" i="1"/>
  <c r="AE80" i="1"/>
  <c r="AF80" i="1"/>
  <c r="L80" i="1"/>
  <c r="M76" i="1"/>
  <c r="N76" i="1"/>
  <c r="O76" i="1"/>
  <c r="P76" i="1"/>
  <c r="Q76" i="1"/>
  <c r="R76" i="1"/>
  <c r="S76" i="1"/>
  <c r="T76" i="1"/>
  <c r="U76" i="1"/>
  <c r="V76" i="1"/>
  <c r="W76" i="1"/>
  <c r="X76" i="1"/>
  <c r="Y76" i="1"/>
  <c r="Z76" i="1"/>
  <c r="AA76" i="1"/>
  <c r="AB76" i="1"/>
  <c r="AC76" i="1"/>
  <c r="AD76" i="1"/>
  <c r="AE76" i="1"/>
  <c r="AF76" i="1"/>
  <c r="L76" i="1"/>
  <c r="M60" i="1"/>
  <c r="N60" i="1"/>
  <c r="O60" i="1"/>
  <c r="P60" i="1"/>
  <c r="Q60" i="1"/>
  <c r="R60" i="1"/>
  <c r="S60" i="1"/>
  <c r="T60" i="1"/>
  <c r="U60" i="1"/>
  <c r="V60" i="1"/>
  <c r="W60" i="1"/>
  <c r="X60" i="1"/>
  <c r="Y60" i="1"/>
  <c r="Z60" i="1"/>
  <c r="AA60" i="1"/>
  <c r="AB60" i="1"/>
  <c r="AC60" i="1"/>
  <c r="AD60" i="1"/>
  <c r="AE60" i="1"/>
  <c r="AF60" i="1"/>
  <c r="L60" i="1"/>
  <c r="M44" i="1"/>
  <c r="N44" i="1"/>
  <c r="O44" i="1"/>
  <c r="P44" i="1"/>
  <c r="Q44" i="1"/>
  <c r="R44" i="1"/>
  <c r="S44" i="1"/>
  <c r="T44" i="1"/>
  <c r="U44" i="1"/>
  <c r="V44" i="1"/>
  <c r="W44" i="1"/>
  <c r="X44" i="1"/>
  <c r="Y44" i="1"/>
  <c r="Z44" i="1"/>
  <c r="AA44" i="1"/>
  <c r="AB44" i="1"/>
  <c r="AC44" i="1"/>
  <c r="AD44" i="1"/>
  <c r="AE44" i="1"/>
  <c r="AF44" i="1"/>
  <c r="L44" i="1"/>
  <c r="M34" i="1"/>
  <c r="N34" i="1"/>
  <c r="O34" i="1"/>
  <c r="P34" i="1"/>
  <c r="Q34" i="1"/>
  <c r="R34" i="1"/>
  <c r="S34" i="1"/>
  <c r="T34" i="1"/>
  <c r="U34" i="1"/>
  <c r="V34" i="1"/>
  <c r="W34" i="1"/>
  <c r="X34" i="1"/>
  <c r="Y34" i="1"/>
  <c r="Z34" i="1"/>
  <c r="AA34" i="1"/>
  <c r="AB34" i="1"/>
  <c r="AC34" i="1"/>
  <c r="AD34" i="1"/>
  <c r="AE34" i="1"/>
  <c r="AF34" i="1"/>
  <c r="M16" i="1"/>
  <c r="N16" i="1"/>
  <c r="O16" i="1"/>
  <c r="P16" i="1"/>
  <c r="Q16" i="1"/>
  <c r="R16" i="1"/>
  <c r="S16" i="1"/>
  <c r="T16" i="1"/>
  <c r="U16" i="1"/>
  <c r="V16" i="1"/>
  <c r="W16" i="1"/>
  <c r="X16" i="1"/>
  <c r="Y16" i="1"/>
  <c r="Z16" i="1"/>
  <c r="AA16" i="1"/>
  <c r="AB16" i="1"/>
  <c r="AC16" i="1"/>
  <c r="AD16" i="1"/>
  <c r="AE16" i="1"/>
  <c r="AF16" i="1"/>
  <c r="L16" i="1"/>
  <c r="E32" i="1"/>
  <c r="F32" i="1"/>
  <c r="G32" i="1"/>
  <c r="H32" i="1"/>
  <c r="I32" i="1"/>
  <c r="J32" i="1"/>
  <c r="K32" i="1"/>
  <c r="E18" i="1"/>
  <c r="F18" i="1"/>
  <c r="G18" i="1"/>
  <c r="H18" i="1"/>
  <c r="I18" i="1"/>
  <c r="J18" i="1"/>
  <c r="K18" i="1"/>
  <c r="E20" i="1"/>
  <c r="F20" i="1"/>
  <c r="G20" i="1"/>
  <c r="H20" i="1"/>
  <c r="I20" i="1"/>
  <c r="J20" i="1"/>
  <c r="K20" i="1"/>
  <c r="E22" i="1"/>
  <c r="F22" i="1"/>
  <c r="G22" i="1"/>
  <c r="H22" i="1"/>
  <c r="I22" i="1"/>
  <c r="J22" i="1"/>
  <c r="K22" i="1"/>
  <c r="E24" i="1"/>
  <c r="F24" i="1"/>
  <c r="G24" i="1"/>
  <c r="H24" i="1"/>
  <c r="I24" i="1"/>
  <c r="J24" i="1"/>
  <c r="K24" i="1"/>
  <c r="E26" i="1"/>
  <c r="F26" i="1"/>
  <c r="G26" i="1"/>
  <c r="H26" i="1"/>
  <c r="I26" i="1"/>
  <c r="J26" i="1"/>
  <c r="K26" i="1"/>
  <c r="E28" i="1"/>
  <c r="F28" i="1"/>
  <c r="G28" i="1"/>
  <c r="H28" i="1"/>
  <c r="I28" i="1"/>
  <c r="J28" i="1"/>
  <c r="K28" i="1"/>
  <c r="E30" i="1"/>
  <c r="F30" i="1"/>
  <c r="G30" i="1"/>
  <c r="H30" i="1"/>
  <c r="I30" i="1"/>
  <c r="J30" i="1"/>
  <c r="K30" i="1"/>
  <c r="E36" i="1"/>
  <c r="F36" i="1"/>
  <c r="G36" i="1"/>
  <c r="H36" i="1"/>
  <c r="I36" i="1"/>
  <c r="J36" i="1"/>
  <c r="K36" i="1"/>
  <c r="E38" i="1"/>
  <c r="F38" i="1"/>
  <c r="G38" i="1"/>
  <c r="H38" i="1"/>
  <c r="I38" i="1"/>
  <c r="J38" i="1"/>
  <c r="K38" i="1"/>
  <c r="E40" i="1"/>
  <c r="F40" i="1"/>
  <c r="G40" i="1"/>
  <c r="H40" i="1"/>
  <c r="I40" i="1"/>
  <c r="J40" i="1"/>
  <c r="K40" i="1"/>
  <c r="E42" i="1"/>
  <c r="F42" i="1"/>
  <c r="G42" i="1"/>
  <c r="H42" i="1"/>
  <c r="I42" i="1"/>
  <c r="J42" i="1"/>
  <c r="K42" i="1"/>
  <c r="E46" i="1"/>
  <c r="F46" i="1"/>
  <c r="G46" i="1"/>
  <c r="H46" i="1"/>
  <c r="I46" i="1"/>
  <c r="J46" i="1"/>
  <c r="K46" i="1"/>
  <c r="E48" i="1"/>
  <c r="F48" i="1"/>
  <c r="G48" i="1"/>
  <c r="H48" i="1"/>
  <c r="I48" i="1"/>
  <c r="J48" i="1"/>
  <c r="K48" i="1"/>
  <c r="E50" i="1"/>
  <c r="F50" i="1"/>
  <c r="G50" i="1"/>
  <c r="H50" i="1"/>
  <c r="I50" i="1"/>
  <c r="J50" i="1"/>
  <c r="K50" i="1"/>
  <c r="E52" i="1"/>
  <c r="F52" i="1"/>
  <c r="G52" i="1"/>
  <c r="H52" i="1"/>
  <c r="I52" i="1"/>
  <c r="J52" i="1"/>
  <c r="K52" i="1"/>
  <c r="E54" i="1"/>
  <c r="F54" i="1"/>
  <c r="G54" i="1"/>
  <c r="H54" i="1"/>
  <c r="I54" i="1"/>
  <c r="J54" i="1"/>
  <c r="K54" i="1"/>
  <c r="E56" i="1"/>
  <c r="F56" i="1"/>
  <c r="G56" i="1"/>
  <c r="H56" i="1"/>
  <c r="I56" i="1"/>
  <c r="J56" i="1"/>
  <c r="K56" i="1"/>
  <c r="E62" i="1"/>
  <c r="F62" i="1"/>
  <c r="G62" i="1"/>
  <c r="H62" i="1"/>
  <c r="I62" i="1"/>
  <c r="J62" i="1"/>
  <c r="K62" i="1"/>
  <c r="E64" i="1"/>
  <c r="F64" i="1"/>
  <c r="G64" i="1"/>
  <c r="H64" i="1"/>
  <c r="I64" i="1"/>
  <c r="J64" i="1"/>
  <c r="K64" i="1"/>
  <c r="E66" i="1"/>
  <c r="F66" i="1"/>
  <c r="G66" i="1"/>
  <c r="H66" i="1"/>
  <c r="I66" i="1"/>
  <c r="J66" i="1"/>
  <c r="K66" i="1"/>
  <c r="E68" i="1"/>
  <c r="F68" i="1"/>
  <c r="G68" i="1"/>
  <c r="H68" i="1"/>
  <c r="I68" i="1"/>
  <c r="J68" i="1"/>
  <c r="K68" i="1"/>
  <c r="E70" i="1"/>
  <c r="F70" i="1"/>
  <c r="G70" i="1"/>
  <c r="H70" i="1"/>
  <c r="I70" i="1"/>
  <c r="J70" i="1"/>
  <c r="K70" i="1"/>
  <c r="E72" i="1"/>
  <c r="F72" i="1"/>
  <c r="G72" i="1"/>
  <c r="H72" i="1"/>
  <c r="I72" i="1"/>
  <c r="J72" i="1"/>
  <c r="K72" i="1"/>
  <c r="E74" i="1"/>
  <c r="F74" i="1"/>
  <c r="G74" i="1"/>
  <c r="H74" i="1"/>
  <c r="I74" i="1"/>
  <c r="J74" i="1"/>
  <c r="K74" i="1"/>
  <c r="E78" i="1"/>
  <c r="F78" i="1"/>
  <c r="G78" i="1"/>
  <c r="H78" i="1"/>
  <c r="I78" i="1"/>
  <c r="J78" i="1"/>
  <c r="K78" i="1"/>
  <c r="E82" i="1"/>
  <c r="F82" i="1"/>
  <c r="G82" i="1"/>
  <c r="H82" i="1"/>
  <c r="I82" i="1"/>
  <c r="J82" i="1"/>
  <c r="K82" i="1"/>
  <c r="E84" i="1"/>
  <c r="F84" i="1"/>
  <c r="G84" i="1"/>
  <c r="H84" i="1"/>
  <c r="I84" i="1"/>
  <c r="J84" i="1"/>
  <c r="K84" i="1"/>
  <c r="E88" i="1"/>
  <c r="F88" i="1"/>
  <c r="G88" i="1"/>
  <c r="H88" i="1"/>
  <c r="I88" i="1"/>
  <c r="J88" i="1"/>
  <c r="K88" i="1"/>
  <c r="E90" i="1"/>
  <c r="F90" i="1"/>
  <c r="G90" i="1"/>
  <c r="H90" i="1"/>
  <c r="I90" i="1"/>
  <c r="J90" i="1"/>
  <c r="K90" i="1"/>
  <c r="E98" i="1"/>
  <c r="F98" i="1"/>
  <c r="G98" i="1"/>
  <c r="H98" i="1"/>
  <c r="I98" i="1"/>
  <c r="J98" i="1"/>
  <c r="K98" i="1"/>
  <c r="E100" i="1"/>
  <c r="F100" i="1"/>
  <c r="G100" i="1"/>
  <c r="H100" i="1"/>
  <c r="I100" i="1"/>
  <c r="J100" i="1"/>
  <c r="K100" i="1"/>
  <c r="E102" i="1"/>
  <c r="F102" i="1"/>
  <c r="G102" i="1"/>
  <c r="H102" i="1"/>
  <c r="I102" i="1"/>
  <c r="J102" i="1"/>
  <c r="K102" i="1"/>
  <c r="E104" i="1"/>
  <c r="F104" i="1"/>
  <c r="G104" i="1"/>
  <c r="H104" i="1"/>
  <c r="I104" i="1"/>
  <c r="J104" i="1"/>
  <c r="K104" i="1"/>
  <c r="E106" i="1"/>
  <c r="F106" i="1"/>
  <c r="G106" i="1"/>
  <c r="H106" i="1"/>
  <c r="I106" i="1"/>
  <c r="J106" i="1"/>
  <c r="K106" i="1"/>
  <c r="E108" i="1"/>
  <c r="F108" i="1"/>
  <c r="G108" i="1"/>
  <c r="H108" i="1"/>
  <c r="I108" i="1"/>
  <c r="J108" i="1"/>
  <c r="K108" i="1"/>
  <c r="E110" i="1"/>
  <c r="F110" i="1"/>
  <c r="G110" i="1"/>
  <c r="H110" i="1"/>
  <c r="I110" i="1"/>
  <c r="J110" i="1"/>
  <c r="K110" i="1"/>
  <c r="E112" i="1"/>
  <c r="F112" i="1"/>
  <c r="G112" i="1"/>
  <c r="H112" i="1"/>
  <c r="I112" i="1"/>
  <c r="J112" i="1"/>
  <c r="K112" i="1"/>
  <c r="E114" i="1"/>
  <c r="F114" i="1"/>
  <c r="G114" i="1"/>
  <c r="H114" i="1"/>
  <c r="I114" i="1"/>
  <c r="J114" i="1"/>
  <c r="K114" i="1"/>
  <c r="E124" i="1"/>
  <c r="F124" i="1"/>
  <c r="G124" i="1"/>
  <c r="H124" i="1"/>
  <c r="I124" i="1"/>
  <c r="J124" i="1"/>
  <c r="K124" i="1"/>
  <c r="E126" i="1"/>
  <c r="F126" i="1"/>
  <c r="G126" i="1"/>
  <c r="H126" i="1"/>
  <c r="I126" i="1"/>
  <c r="J126" i="1"/>
  <c r="K126" i="1"/>
  <c r="E128" i="1"/>
  <c r="F128" i="1"/>
  <c r="G128" i="1"/>
  <c r="H128" i="1"/>
  <c r="I128" i="1"/>
  <c r="J128" i="1"/>
  <c r="K128" i="1"/>
  <c r="E130" i="1"/>
  <c r="F130" i="1"/>
  <c r="G130" i="1"/>
  <c r="H130" i="1"/>
  <c r="I130" i="1"/>
  <c r="J130" i="1"/>
  <c r="K130" i="1"/>
  <c r="E134" i="1"/>
  <c r="F134" i="1"/>
  <c r="G134" i="1"/>
  <c r="H134" i="1"/>
  <c r="I134" i="1"/>
  <c r="J134" i="1"/>
  <c r="K134" i="1"/>
  <c r="E136" i="1"/>
  <c r="F136" i="1"/>
  <c r="G136" i="1"/>
  <c r="H136" i="1"/>
  <c r="I136" i="1"/>
  <c r="J136" i="1"/>
  <c r="K136" i="1"/>
  <c r="E140" i="1"/>
  <c r="F140" i="1"/>
  <c r="G140" i="1"/>
  <c r="H140" i="1"/>
  <c r="I140" i="1"/>
  <c r="J140" i="1"/>
  <c r="K140" i="1"/>
  <c r="E142" i="1"/>
  <c r="F142" i="1"/>
  <c r="G142" i="1"/>
  <c r="H142" i="1"/>
  <c r="I142" i="1"/>
  <c r="J142" i="1"/>
  <c r="K142" i="1"/>
  <c r="E144" i="1"/>
  <c r="F144" i="1"/>
  <c r="G144" i="1"/>
  <c r="H144" i="1"/>
  <c r="I144" i="1"/>
  <c r="J144" i="1"/>
  <c r="K144" i="1"/>
  <c r="E146" i="1"/>
  <c r="F146" i="1"/>
  <c r="G146" i="1"/>
  <c r="H146" i="1"/>
  <c r="I146" i="1"/>
  <c r="J146" i="1"/>
  <c r="K146" i="1"/>
  <c r="E148" i="1"/>
  <c r="F148" i="1"/>
  <c r="G148" i="1"/>
  <c r="H148" i="1"/>
  <c r="I148" i="1"/>
  <c r="J148" i="1"/>
  <c r="K148" i="1"/>
  <c r="E150" i="1"/>
  <c r="F150" i="1"/>
  <c r="G150" i="1"/>
  <c r="H150" i="1"/>
  <c r="I150" i="1"/>
  <c r="J150" i="1"/>
  <c r="K150" i="1"/>
  <c r="E152" i="1"/>
  <c r="F152" i="1"/>
  <c r="G152" i="1"/>
  <c r="H152" i="1"/>
  <c r="I152" i="1"/>
  <c r="J152" i="1"/>
  <c r="K152" i="1"/>
  <c r="E154" i="1"/>
  <c r="F154" i="1"/>
  <c r="G154" i="1"/>
  <c r="H154" i="1"/>
  <c r="I154" i="1"/>
  <c r="J154" i="1"/>
  <c r="K154" i="1"/>
  <c r="E156" i="1"/>
  <c r="F156" i="1"/>
  <c r="G156" i="1"/>
  <c r="H156" i="1"/>
  <c r="I156" i="1"/>
  <c r="J156" i="1"/>
  <c r="K156" i="1"/>
  <c r="E158" i="1"/>
  <c r="F158" i="1"/>
  <c r="G158" i="1"/>
  <c r="H158" i="1"/>
  <c r="I158" i="1"/>
  <c r="J158" i="1"/>
  <c r="K158" i="1"/>
  <c r="E160" i="1"/>
  <c r="F160" i="1"/>
  <c r="G160" i="1"/>
  <c r="H160" i="1"/>
  <c r="I160" i="1"/>
  <c r="J160" i="1"/>
  <c r="K160" i="1"/>
  <c r="E164" i="1"/>
  <c r="F164" i="1"/>
  <c r="G164" i="1"/>
  <c r="H164" i="1"/>
  <c r="I164" i="1"/>
  <c r="J164" i="1"/>
  <c r="K164" i="1"/>
  <c r="E166" i="1"/>
  <c r="F166" i="1"/>
  <c r="G166" i="1"/>
  <c r="H166" i="1"/>
  <c r="I166" i="1"/>
  <c r="J166" i="1"/>
  <c r="K166" i="1"/>
  <c r="E178" i="1"/>
  <c r="F178" i="1"/>
  <c r="G178" i="1"/>
  <c r="H178" i="1"/>
  <c r="I178" i="1"/>
  <c r="J178" i="1"/>
  <c r="K178" i="1"/>
  <c r="E180" i="1"/>
  <c r="F180" i="1"/>
  <c r="G180" i="1"/>
  <c r="H180" i="1"/>
  <c r="I180" i="1"/>
  <c r="J180" i="1"/>
  <c r="K180" i="1"/>
  <c r="E182" i="1"/>
  <c r="F182" i="1"/>
  <c r="G182" i="1"/>
  <c r="H182" i="1"/>
  <c r="I182" i="1"/>
  <c r="J182" i="1"/>
  <c r="K182" i="1"/>
  <c r="E186" i="1"/>
  <c r="F186" i="1"/>
  <c r="G186" i="1"/>
  <c r="H186" i="1"/>
  <c r="I186" i="1"/>
  <c r="J186" i="1"/>
  <c r="K186" i="1"/>
  <c r="E188" i="1"/>
  <c r="F188" i="1"/>
  <c r="G188" i="1"/>
  <c r="H188" i="1"/>
  <c r="I188" i="1"/>
  <c r="J188" i="1"/>
  <c r="K188" i="1"/>
  <c r="L58" i="1" l="1"/>
  <c r="AC58" i="1"/>
  <c r="M58" i="1"/>
  <c r="W58" i="1"/>
  <c r="V58" i="1"/>
  <c r="U58" i="1"/>
  <c r="T58" i="1"/>
  <c r="X58" i="1"/>
  <c r="S58" i="1"/>
  <c r="Y58" i="1"/>
  <c r="R58" i="1"/>
  <c r="Z58" i="1"/>
  <c r="Q58" i="1"/>
  <c r="AB58" i="1"/>
  <c r="AF58" i="1"/>
  <c r="P58" i="1"/>
  <c r="AA58" i="1"/>
  <c r="AE58" i="1"/>
  <c r="O58" i="1"/>
  <c r="AD58" i="1"/>
  <c r="N58" i="1"/>
  <c r="F86" i="1"/>
  <c r="I80" i="1"/>
  <c r="I76" i="1"/>
  <c r="J80" i="1"/>
  <c r="G80" i="1"/>
  <c r="E86" i="1"/>
  <c r="K80" i="1"/>
  <c r="H80" i="1"/>
  <c r="K76" i="1"/>
  <c r="H76" i="1"/>
  <c r="J76" i="1"/>
  <c r="E60" i="1"/>
  <c r="F60" i="1"/>
  <c r="K60" i="1"/>
  <c r="J60" i="1"/>
  <c r="I60" i="1"/>
  <c r="K86" i="1"/>
  <c r="K34" i="1"/>
  <c r="F80" i="1"/>
  <c r="G76" i="1"/>
  <c r="H60" i="1"/>
  <c r="F76" i="1"/>
  <c r="G60" i="1"/>
  <c r="E76" i="1"/>
  <c r="E80" i="1"/>
  <c r="H86" i="1"/>
  <c r="G86" i="1"/>
  <c r="J86" i="1"/>
  <c r="I86" i="1"/>
  <c r="AD14" i="1"/>
  <c r="S14" i="1"/>
  <c r="J34" i="1"/>
  <c r="K16" i="1"/>
  <c r="L14" i="1"/>
  <c r="J16" i="1"/>
  <c r="F44" i="1"/>
  <c r="I16" i="1"/>
  <c r="E44" i="1"/>
  <c r="H16" i="1"/>
  <c r="AC14" i="1"/>
  <c r="AC12" i="1" s="1"/>
  <c r="V14" i="1"/>
  <c r="V12" i="1" s="1"/>
  <c r="U14" i="1"/>
  <c r="U12" i="1" s="1"/>
  <c r="W14" i="1"/>
  <c r="W12" i="1" s="1"/>
  <c r="T14" i="1"/>
  <c r="E34" i="1"/>
  <c r="I34" i="1"/>
  <c r="H34" i="1"/>
  <c r="G34" i="1"/>
  <c r="K44" i="1"/>
  <c r="J44" i="1"/>
  <c r="F34" i="1"/>
  <c r="I44" i="1"/>
  <c r="H44" i="1"/>
  <c r="G44" i="1"/>
  <c r="M14" i="1"/>
  <c r="AB14" i="1"/>
  <c r="AA14" i="1"/>
  <c r="Z14" i="1"/>
  <c r="Y14" i="1"/>
  <c r="Y12" i="1" s="1"/>
  <c r="X14" i="1"/>
  <c r="N14" i="1"/>
  <c r="AF14" i="1"/>
  <c r="P14" i="1"/>
  <c r="AE14" i="1"/>
  <c r="O14" i="1"/>
  <c r="R14" i="1"/>
  <c r="Q14" i="1"/>
  <c r="G16" i="1"/>
  <c r="F16" i="1"/>
  <c r="E16" i="1"/>
  <c r="D32" i="1"/>
  <c r="D146" i="1"/>
  <c r="D104" i="1"/>
  <c r="D66" i="1"/>
  <c r="D188" i="1"/>
  <c r="D148" i="1"/>
  <c r="D108" i="1"/>
  <c r="D70" i="1"/>
  <c r="D38" i="1"/>
  <c r="D156" i="1"/>
  <c r="D124" i="1"/>
  <c r="D78" i="1"/>
  <c r="D46" i="1"/>
  <c r="D160" i="1"/>
  <c r="D154" i="1"/>
  <c r="D128" i="1"/>
  <c r="D114" i="1"/>
  <c r="D82" i="1"/>
  <c r="D50" i="1"/>
  <c r="D18" i="1"/>
  <c r="D186" i="1"/>
  <c r="D182" i="1"/>
  <c r="D144" i="1"/>
  <c r="D106" i="1"/>
  <c r="D102" i="1"/>
  <c r="D68" i="1"/>
  <c r="D64" i="1"/>
  <c r="D36" i="1"/>
  <c r="D22" i="1"/>
  <c r="D136" i="1"/>
  <c r="D90" i="1"/>
  <c r="D26" i="1"/>
  <c r="D142" i="1"/>
  <c r="D100" i="1"/>
  <c r="D62" i="1"/>
  <c r="D52" i="1"/>
  <c r="D30" i="1"/>
  <c r="D164" i="1"/>
  <c r="D158" i="1"/>
  <c r="D130" i="1"/>
  <c r="D126" i="1"/>
  <c r="D84" i="1"/>
  <c r="D48" i="1"/>
  <c r="D20" i="1"/>
  <c r="D166" i="1"/>
  <c r="D134" i="1"/>
  <c r="D88" i="1"/>
  <c r="D56" i="1"/>
  <c r="D24" i="1"/>
  <c r="D152" i="1"/>
  <c r="D112" i="1"/>
  <c r="D74" i="1"/>
  <c r="D42" i="1"/>
  <c r="D54" i="1"/>
  <c r="D180" i="1"/>
  <c r="D178" i="1"/>
  <c r="D150" i="1"/>
  <c r="D140" i="1"/>
  <c r="D110" i="1"/>
  <c r="D98" i="1"/>
  <c r="D72" i="1"/>
  <c r="D40" i="1"/>
  <c r="D28" i="1"/>
  <c r="AD12" i="1" l="1"/>
  <c r="S12" i="1"/>
  <c r="AB12" i="1"/>
  <c r="AF12" i="1"/>
  <c r="AE12" i="1"/>
  <c r="Z12" i="1"/>
  <c r="X12" i="1"/>
  <c r="T12" i="1"/>
  <c r="AA12" i="1"/>
  <c r="M12" i="1"/>
  <c r="R12" i="1"/>
  <c r="K12" i="1" s="1"/>
  <c r="N12" i="1"/>
  <c r="P12" i="1"/>
  <c r="Q12" i="1"/>
  <c r="O12" i="1"/>
  <c r="H12" i="1" s="1"/>
  <c r="L12" i="1"/>
  <c r="E58" i="1"/>
  <c r="D76" i="1"/>
  <c r="D80" i="1"/>
  <c r="F58" i="1"/>
  <c r="G58" i="1"/>
  <c r="J58" i="1"/>
  <c r="I58" i="1"/>
  <c r="H58" i="1"/>
  <c r="K58" i="1"/>
  <c r="D60" i="1"/>
  <c r="D86" i="1"/>
  <c r="E14" i="1"/>
  <c r="D16" i="1"/>
  <c r="D44" i="1"/>
  <c r="F14" i="1"/>
  <c r="H14" i="1"/>
  <c r="D34" i="1"/>
  <c r="I14" i="1"/>
  <c r="J14" i="1"/>
  <c r="G14" i="1"/>
  <c r="K14" i="1"/>
  <c r="I12" i="1" l="1"/>
  <c r="J12" i="1"/>
  <c r="G12" i="1"/>
  <c r="F12" i="1"/>
  <c r="E12" i="1"/>
  <c r="D58" i="1"/>
  <c r="D14" i="1"/>
  <c r="D12" i="1" l="1"/>
</calcChain>
</file>

<file path=xl/sharedStrings.xml><?xml version="1.0" encoding="utf-8"?>
<sst xmlns="http://schemas.openxmlformats.org/spreadsheetml/2006/main" count="132" uniqueCount="108">
  <si>
    <t>Program bugetar / măsură</t>
  </si>
  <si>
    <t>Valoare
(mii lei)</t>
  </si>
  <si>
    <t xml:space="preserve">Total mii lei </t>
  </si>
  <si>
    <t>Valoare (mii lei) / an Total PSI</t>
  </si>
  <si>
    <t xml:space="preserve">Realizări an 2023 și anii anteriori </t>
  </si>
  <si>
    <t>Execuție preliminată 2024</t>
  </si>
  <si>
    <t>Estimări An 2026</t>
  </si>
  <si>
    <t>Estimări Ani ulteriori</t>
  </si>
  <si>
    <t>Estimări An 2027</t>
  </si>
  <si>
    <t>Estimări An 2028</t>
  </si>
  <si>
    <t>Buget de Stat (mii lei) / an</t>
  </si>
  <si>
    <t>Buget FEN (mii lei) / an</t>
  </si>
  <si>
    <t>Buget Venituri proprii (mii lei) / an</t>
  </si>
  <si>
    <t>TOTAL</t>
  </si>
  <si>
    <t>1.1. Asigurarea managementului infrastructurii și a resurselor de apă, prevenirea riscurilor și reducerea impactului produs de calamitățile naturale asupra populației și bunurilor</t>
  </si>
  <si>
    <t>1.2. Programul de activităţi de hidrologie, hidrogeologie şi managementul resurselor de apă</t>
  </si>
  <si>
    <t>1.3. Prevenirea și Reducerea Poluării din Spațiul Rural</t>
  </si>
  <si>
    <t>M1.1.2.1. Delimitarea albiilor minore și intabularea terenurilor ocupate de infrastructura de apărare împotriva inundațiilor (în principal albii minore)</t>
  </si>
  <si>
    <t>M1.1.1.1. Realizarea proiectelor de  prevenirea și reducerea efectelor și a pagubelor asupra populației cauzate de fenomenele naturale, asigurarea resurselor de apă la folosințe și reducerea eroziunii costiere</t>
  </si>
  <si>
    <t>M1.1.3.1. Asigurarea stocului de materiale și mijloace de apărare</t>
  </si>
  <si>
    <t>M1.1.4.2. Monitorizarea realizării infrastructurii de colectare a încărcării organice biodegradabile în aglomerările cu peste 2.000 locuitori echivalenți</t>
  </si>
  <si>
    <t>M1.1.4.3. Monitorizarea realizării infrastructurii de epurare a încărcării organice biodegradabile în aglomerările cu peste 2.000 locuitori echivalenți</t>
  </si>
  <si>
    <t>M1.1.4.4. Monitorizarea realizării măsurilor de adaptare la schimbările climatice,  prevenirea și gestionarea riscurilor de inundații și eroziune costieră</t>
  </si>
  <si>
    <t>M1.1.4.5. Monitorizarea implementării ciclului II al Directivei  2007/60/CE privind evaluarea şi gestionarea riscurilor la Inundaţii (raportarea zonelor cu risc potenţial semnificativ la inundații în martie 2019, raportarea hărților de risc și de hazard la inundații în martie 2020, raportarea Planurilor de management al riscului la inundaţii în martie 2022).</t>
  </si>
  <si>
    <t>M1.2.1.1. Modernizarea sistemului de prognoză a fenomenelor hidrometeorologice periculoase pentru alarmarea în timp util a populaţiei şi utilizatorilor de apă, precum şi a structurilor pentru asigurarea intervenţiei în cazuri de urgenţă</t>
  </si>
  <si>
    <t>M1.2.1.2. Studii suport pentru evaluarea în mod sistematic a stării cantitative şi calitative a resurselor de apă</t>
  </si>
  <si>
    <t>M1.2.1.3.Dezvoltarea şi testarea de noi metodologii, modele, programe de calcul, aplicații, structuri de baze de date, etc. în domeniul hidrologiei, hidrogeologiei şi gospodăririi apelor, suport în elaborarea planurilor și strategiilor în domeniu</t>
  </si>
  <si>
    <t>M1.2.1.4. Pregătirea profesională continuă a personalului de specialitate</t>
  </si>
  <si>
    <t xml:space="preserve">M1.3.1.1. Consolidarea capacității instituționale a MMAP  </t>
  </si>
  <si>
    <t>M1.3.1.2. Consolidarea capacității naționale de monitorizare, prevenire și reducere a poluării din surse agricole în spațiul rural</t>
  </si>
  <si>
    <t>M1.3.2.1. Sprijinirea îmbunătățirii și modernizării fermelor existente în scopuri demonstrative prin furnizarea de sub-granturi fermierilor participanți pentru sub-proiecte eligibile</t>
  </si>
  <si>
    <t>M1.3.2.2. Crearea de rețele naționale de transfer de cunoștințe pentru prevenirea și reducerea poluării din surse agricole prin implementarea programelor de formare</t>
  </si>
  <si>
    <t>M1.3.2.3. Desfășurarea unei ample campanii de informare și conștientizare publică cu privire la activitățile din cadrul Proiectului (inclusiv alte intervenții finanțate în cadrul componentelor de mediu ale PNRR)</t>
  </si>
  <si>
    <t>M1.3.3.1 Sprijinirea managementului Proiectului ”Prevenirea și Reducerea Poluării din Spațiul Rural în România”</t>
  </si>
  <si>
    <t>Program 2. Dezvoltarea durabilă a silviculturii</t>
  </si>
  <si>
    <t>2.1. Conservarea resurselor forestiere și cinegetice</t>
  </si>
  <si>
    <t>2.2. Extinderea suprafețelor forestiere</t>
  </si>
  <si>
    <t>2.3. Creșterea accesibilității resurselor forestiere</t>
  </si>
  <si>
    <t>2.4. Conservarea patrimoniului genetic al cabalinelor de rasă</t>
  </si>
  <si>
    <t>M2.1.1. Asigurarea serviciilor silvice (pază)</t>
  </si>
  <si>
    <t>M2.1.2. Evaluarea și monitorizarea resursei forestiere (IFN)</t>
  </si>
  <si>
    <t>M2.1.3. Acordarea de compensații pentru proprietari care dețin păduri cu funcții speciale de protecție (tip I și II)</t>
  </si>
  <si>
    <t>M2.1.4.Evaluarea și monitorizarea resurselor cinegetice</t>
  </si>
  <si>
    <t>M2.1.5. Acordarea de despăgubiri pentru pagubele/daunele produse de speciile de faună de interes cinegetic</t>
  </si>
  <si>
    <t>M2.1.6. Plata serviciilor  prestate de gestionarii de fonduri cinegetice și de medicii veterinari conform OUG 81/2021privind aprobarea metodelor de intervenţie imediată pentru prevenirea şi combaterea atacurilor exemplarelor de urs brun asupra persoanelor şi bunurilor acestora, precum şi pentru modificarea şi completarea unor acte normative</t>
  </si>
  <si>
    <t>M2.1.7. Plata primelor de sechestrare forestieră persoanelor fizice şi juridice, precum şi unităţilor administrativ-teritoriale, pentru persoanele fizice şi juridice, precum şi pentru unităţile administrativ-teritoriale, pe ale căror terenuri se realizează serviciile şi lucrări de împădurire şi reîmpădurire finanțate din PNRR. Ordonanța de urgență nr. 35/2022 pentru aprobarea măsurilor necesare realizării campaniei naţionale de împădurire şi reîmpădurire prevăzute în Planul naţional de redresare şi rezilienţă</t>
  </si>
  <si>
    <t>M2.2.1. Împădurirea terenurilor degradate și realizarea de perdele forestiere de protecție</t>
  </si>
  <si>
    <t>M2.3.1.1. Extindere/Reabilitare drumuri forestiere</t>
  </si>
  <si>
    <t>M2.4.1.1. Hrană cai</t>
  </si>
  <si>
    <t>M2.4.1.2. Trecerea la turma de bază</t>
  </si>
  <si>
    <t>Program 3. Managementul activității de meteorologie</t>
  </si>
  <si>
    <t>Program 4. Protecția mediului</t>
  </si>
  <si>
    <t xml:space="preserve">M3.1.1.1. Elaborarea de prognoze meteorologice </t>
  </si>
  <si>
    <t>M4.1.1. Continuarea elaborării şi adoptării planurilor de management (PM) pentru ariile naturale protejate (inclusiv cele situate în mediul marin) și pentru speciile de interes comunitar neacoperite de proiectele anterioare, precum și realizarea hărţilor de distribuţie a habitatelor naturale şi a habitatelor  speciilor sălbatice de interes conservativ realizate</t>
  </si>
  <si>
    <t>4.2 Managementul deșeurilor, siturilor contaminate, substanțelor periculoase și promovarea economiei circulare cu respectarea principiului dezvoltării durabile în vederea protejării sănătății umane și a mediului</t>
  </si>
  <si>
    <t>4.3 Evaluarea și gestionarea calității aerului, emisiilor atmosferice, zomotului ambiant și prevenirea și controlul poluării prin promovarea instrumentelor de performanță de mediu și consolidarea rapoartelor către instituțiile europene și internaționale</t>
  </si>
  <si>
    <t>4.4 Reducerea emisiilor de gaze cu efect de seră (GES) provenite din activitățile economice în conformitate cu țintele UE și adaptarea la impactul schimbărilor climatice, atât cele curente, cât și cele viitoare</t>
  </si>
  <si>
    <t>4.1 Protejarea și refacerea biodiversității, promovarea de servicii furnizate de către ecosisteme și utilizarea durabilă a componentelor biodiversității</t>
  </si>
  <si>
    <t>Program 1. Managementul resurselor de apă</t>
  </si>
  <si>
    <t>Program 5. Întărirea capacității instituționale a Ministerului Mediului, Apelor și Pădurilor (Management și administrație)</t>
  </si>
  <si>
    <t>5.1. Consolidarea capacității administrative de management și implementare a politicilor în domeniile de competență ale MMAP</t>
  </si>
  <si>
    <t>5.2. Suport PNRR</t>
  </si>
  <si>
    <t>M5.1.1. Susținerea funcționării eficiente a serviciilor furnizate de către MMAP și unitățile subordonate</t>
  </si>
  <si>
    <t>M1.1.4.1. Monitorizarea implementării măsurilor din Planul Național de Management actualizat pentru reducerea efectelor presiunilor hidromorfologice la nivelul corpurilor de apă  în vederea menținerii și atingerii abiectivelor de mediu Principalele activități și proiecte de investiții  necesare pentru implementarea măsurilor se referă la lucrări privind refacerea conectivității longitudinale și laterale, reconstrucție ecologică, remeandrare și reconectare brațe vechi  îmbunătățirea regimului hidrologic, traznzitului de sedimenteAceste măsuri localizate la nivelul celor 11 spatii și bazine hidrografice  sunt incluse în Anexele Planurilor de management actualizate ale bazinelor/spațiilor hidrografice din România, aprobate prin Hotarâre de Guvern  la 26.04.2023.</t>
  </si>
  <si>
    <t>Masuri aprobate prin Legea bugetului de stat pe anul 2024</t>
  </si>
  <si>
    <t>M2.3.1.2. Execuția de lucrări specifice de amenajare complexă a bazinelor hidrografice torențiale, în vederea protejării așezărilor omenești, căilor de comunicație, obiectivelor sociale și economice, terenurilor forestiere și agricole limitrofe.</t>
  </si>
  <si>
    <t>M2.5.1. Asigurarea elaborării studiilor specifice domeniului silviculturii</t>
  </si>
  <si>
    <t>M4.4.1 Consolidarea sistemului național de estimare și prognoză GES privind sectorul Folosinţa terenurilor, schimbarea folosinţei terenurilor şi silvicultura (LULUCF)</t>
  </si>
  <si>
    <t>M2.5.2. Împădurirea terenurilor degradate</t>
  </si>
  <si>
    <t>M2.5.3. Realizarea de perdele forestiere de protecție</t>
  </si>
  <si>
    <t>Masuri noi fata de cele aprobate prin Legea bugetului de stat pe anul 2024</t>
  </si>
  <si>
    <t>Anexa 3b. Bugetul măsurilor pe surse de finanțare  (mii lei, credite bugetare)</t>
  </si>
  <si>
    <t>Masuri aprobate prin Legea bugetului de stat pe anul 2024 care lipsesc din noua propunere de PSI</t>
  </si>
  <si>
    <t xml:space="preserve">M3.1.1.2. Realizarea de observații și măsurători meteorologice în rețeaua națională </t>
  </si>
  <si>
    <t>M3.1.1.3. Elaborarea de avertizări de fenomene meteorologice periculoase</t>
  </si>
  <si>
    <t>M3.1.1.4. Realizarea de prognoze agrometeorologice</t>
  </si>
  <si>
    <t>M3.1.1.5. Asigurarea datelor meteorologice/climatologice suport în domeniul cercetarii schimbărilor climatice, conform obiectivelor Strategiei Naționale privind Schimbările Climatice și creșterea economică bazata pe emisii reduse de carbon pentru perioada 2016-2020 și a Planului naţional de acțiune pentru implementarea Strategiei Naționale privind Schimbările Climatice și creșterea economică bazata pe emisii reduse de carbon pentru perioada 2016-2020 (HG 739/2016)</t>
  </si>
  <si>
    <t>M3.1.1.6. Asigurarea schimburilor internaționale de date, în conformitate cu obligațiile asumate în cadrul OMM, EUMETSAT, ECMWF, EUMETNET și GMES</t>
  </si>
  <si>
    <t>M3.1.1.7. Dezvoltarea de produse și servicii climatice în conformitate cu cadrul GFCS al OMM</t>
  </si>
  <si>
    <t>M3.1.1.8. Diseminarea informatiilor meteorologice în vederea fundamentarii deciziilor organizațiilor guvernamentale de la nivel central, regional și local privind managementul situațiilor în caz de producere a dezastrelor naturale (ploi torențiale generatoare de viituri rapide și inundații la scară regională și locală, valuri de frig și de caniculă, viscol, seceta, etc) sau pentru măsuri de prevenire și diminuare a efectelor pe termen scurt, mediu și lung</t>
  </si>
  <si>
    <t>M4.1.2. Consolidarea reţelei naționale de arii naturale protejate și coridoarelor ecologice prin creșterea nivelului de cunoaștere a biodiversității și a ecosistemelor și îmbunătăţirea cadrului  privind conservarea biodiversităţii</t>
  </si>
  <si>
    <t>M4.1.3. Plata compensaţiilor către utilizatorii de terenuri ce respectă condiţiile restrictive impuse de statutul de sit Natura 2000</t>
  </si>
  <si>
    <t>M4.1.4. Armonizarea măsurilor de management ale ariilor protejate (AP) transfrontaliere cu cele ale ţărilor vecine.</t>
  </si>
  <si>
    <t xml:space="preserve">M4.1.5. Realizarea și implementarea PNAC-urilor pentru speciile identificate </t>
  </si>
  <si>
    <t xml:space="preserve">M4.1.6. Implementarea Planului Național de Acțiune pentru Abordarea Căilor de introducere prioritare a speciilor alogene invazive (PNAACIP). </t>
  </si>
  <si>
    <t>M4.2.1.1. Colectarea deșeurilor în vederea asigurării unui grad înalt de reciclare</t>
  </si>
  <si>
    <t>M4.2.1.2. Eliminarea finală în condiţii de siguranţă pentru mediu şi sănătatea umană, cu un program strict de monitorizare a deşeurilor, pentru acele deşeuri care nu pot fi valorificat</t>
  </si>
  <si>
    <t>M4.2.1.3. Clarificarea prevederilor legislative cu privire la obligaţiile de raportare</t>
  </si>
  <si>
    <t xml:space="preserve">M4.2.2.1. Realizarea registrului național al siturilor potențial contaminate și contaminate și a unei baze de date în sitem GIS </t>
  </si>
  <si>
    <t>M4.3.1. Asigurarea funcționării RNMCA</t>
  </si>
  <si>
    <t>M4.3.2. Dezvoltarea și modernizarea RNMCA</t>
  </si>
  <si>
    <t xml:space="preserve">M4.3.3. Dezvoltarea unui sistem de prognoză a calității aerului pe termen scurt și mediu și a unei baze de date unice de emisii în conformitate cu cerințele Directivei INSPIRE </t>
  </si>
  <si>
    <t>M4.3.4. Elaborarea studiilor, strategiilor, planurilor,rapoartelor în domeniul controlului poluării, calității aerului, zgomot, legislație orizontală și schimbări climatice</t>
  </si>
  <si>
    <t>M4.3.5. Finanțarea de proiecte din sume provenite din vânzarea GES urilor</t>
  </si>
  <si>
    <t>M5.1.2. Managementul datoriei publice (dobânzi/rambursări de credite aferente împrumuturilor externe garantate de către statul român)</t>
  </si>
  <si>
    <t>M5.1.3. Plata contribuțiilor MMAP către organisme internaționale</t>
  </si>
  <si>
    <t>M5.2.1. Suport PNRR</t>
  </si>
  <si>
    <t>Cladificație bugetară
Capitol/Titlu</t>
  </si>
  <si>
    <t>Propuneri An curent
2025</t>
  </si>
  <si>
    <t>M3.1.1.9. Asgurarea veghei meteorologice și cercetarea schimbărilor climatice pentru protecția oamenilor și bunurilor împotriva fenomenelor meteorologice periculoase</t>
  </si>
  <si>
    <t>M3.1.1.10. Asigurarea obiectivelor de investiții finanțate integral sau parțial de la bugetul de stat</t>
  </si>
  <si>
    <t>M3.1.1.11. Modernizarea infrastructurii meteorologice cu finanțare națională și finanțare externă nerambursabilă</t>
  </si>
  <si>
    <t>M4.5 Alte activități în domeniul protecției mediului</t>
  </si>
  <si>
    <t>M4.5.1 Implementare proiecte cu finanțare externă nermabursabilă și ale proiecte comunitare</t>
  </si>
  <si>
    <t>M4.5.2 Asigurarea funcționării instituțiilor publice care administrează ariile naturale protejate</t>
  </si>
  <si>
    <t>M4.5.3 Alte activități în domeniul protecției mediului</t>
  </si>
  <si>
    <t>M4.1.7. Acordarea de despăgubiri pentru pagube produse de speciile de faună de interes cinegetic și alte despăgubiri</t>
  </si>
  <si>
    <t>M4.3.6. Stocare seturi de date spațiale pe domeniul zgomotului pe SAN în data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</si>
</sst>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name val="Trebuchet MS"/>
      <family val="2"/>
    </font>
    <font>
      <sz val="11"/>
      <name val="Calibri"/>
      <family val="2"/>
      <scheme val="minor"/>
    </font>
    <font>
      <b/>
      <sz val="14"/>
      <name val="Calibri"/>
      <family val="2"/>
      <scheme val="minor"/>
    </font>
    <font>
      <b/>
      <sz val="11"/>
      <name val="Calibri"/>
      <family val="2"/>
      <scheme val="minor"/>
    </font>
    <font>
      <sz val="11"/>
      <name val="Trebuchet MS"/>
      <family val="2"/>
    </font>
  </fonts>
  <fills count="13">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2">
    <xf numFmtId="0" fontId="0" fillId="0" borderId="0" xfId="0"/>
    <xf numFmtId="3" fontId="1" fillId="0" borderId="2" xfId="0" applyNumberFormat="1" applyFont="1" applyBorder="1" applyAlignment="1">
      <alignment horizontal="left" wrapText="1"/>
    </xf>
    <xf numFmtId="3" fontId="1" fillId="0" borderId="1" xfId="0" applyNumberFormat="1" applyFont="1" applyBorder="1"/>
    <xf numFmtId="3" fontId="1" fillId="0" borderId="1" xfId="0" applyNumberFormat="1" applyFont="1" applyBorder="1" applyAlignment="1">
      <alignment horizontal="left" wrapText="1"/>
    </xf>
    <xf numFmtId="0" fontId="2" fillId="0" borderId="0" xfId="0" applyFont="1"/>
    <xf numFmtId="0" fontId="2" fillId="11" borderId="0" xfId="0" applyFont="1" applyFill="1"/>
    <xf numFmtId="0" fontId="2" fillId="0" borderId="0" xfId="0" applyFont="1" applyAlignment="1">
      <alignment horizontal="left"/>
    </xf>
    <xf numFmtId="0" fontId="2" fillId="8" borderId="0" xfId="0" applyFont="1" applyFill="1"/>
    <xf numFmtId="0" fontId="2" fillId="9" borderId="0" xfId="0" applyFont="1" applyFill="1"/>
    <xf numFmtId="0" fontId="3" fillId="0" borderId="0" xfId="0" applyFont="1"/>
    <xf numFmtId="0" fontId="4" fillId="0" borderId="0" xfId="0" applyFont="1"/>
    <xf numFmtId="0" fontId="4" fillId="0" borderId="14" xfId="0" applyFont="1" applyBorder="1" applyAlignment="1">
      <alignment horizontal="center" vertical="center" wrapText="1"/>
    </xf>
    <xf numFmtId="0" fontId="1" fillId="0" borderId="10"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2" fillId="0" borderId="15" xfId="0" applyFont="1" applyBorder="1"/>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10" borderId="15" xfId="0" applyFont="1" applyFill="1" applyBorder="1"/>
    <xf numFmtId="3" fontId="1" fillId="7" borderId="12" xfId="0" applyNumberFormat="1" applyFont="1" applyFill="1" applyBorder="1" applyAlignment="1">
      <alignment horizontal="left"/>
    </xf>
    <xf numFmtId="3" fontId="1" fillId="7" borderId="13" xfId="0" applyNumberFormat="1" applyFont="1" applyFill="1" applyBorder="1" applyAlignment="1">
      <alignment horizontal="left"/>
    </xf>
    <xf numFmtId="3" fontId="1" fillId="7" borderId="2" xfId="0" applyNumberFormat="1" applyFont="1" applyFill="1" applyBorder="1"/>
    <xf numFmtId="3" fontId="1" fillId="7" borderId="1" xfId="0" applyNumberFormat="1" applyFont="1" applyFill="1" applyBorder="1"/>
    <xf numFmtId="0" fontId="2" fillId="3" borderId="15" xfId="0" applyFont="1" applyFill="1" applyBorder="1"/>
    <xf numFmtId="3" fontId="1" fillId="3" borderId="2" xfId="0" applyNumberFormat="1" applyFont="1" applyFill="1" applyBorder="1" applyAlignment="1">
      <alignment horizontal="left"/>
    </xf>
    <xf numFmtId="3" fontId="1" fillId="3" borderId="1" xfId="0" applyNumberFormat="1" applyFont="1" applyFill="1" applyBorder="1" applyAlignment="1">
      <alignment horizontal="left"/>
    </xf>
    <xf numFmtId="3" fontId="1" fillId="3" borderId="6" xfId="0" applyNumberFormat="1" applyFont="1" applyFill="1" applyBorder="1" applyAlignment="1">
      <alignment horizontal="left"/>
    </xf>
    <xf numFmtId="3" fontId="1" fillId="3" borderId="2" xfId="0" applyNumberFormat="1" applyFont="1" applyFill="1" applyBorder="1"/>
    <xf numFmtId="3" fontId="1" fillId="3" borderId="1" xfId="0" applyNumberFormat="1" applyFont="1" applyFill="1" applyBorder="1"/>
    <xf numFmtId="3" fontId="1" fillId="3" borderId="6" xfId="0" applyNumberFormat="1" applyFont="1" applyFill="1" applyBorder="1"/>
    <xf numFmtId="3" fontId="1" fillId="0" borderId="2" xfId="0" applyNumberFormat="1" applyFont="1" applyBorder="1" applyAlignment="1">
      <alignment horizontal="left"/>
    </xf>
    <xf numFmtId="3" fontId="1" fillId="0" borderId="1" xfId="0" applyNumberFormat="1" applyFont="1" applyBorder="1" applyAlignment="1">
      <alignment horizontal="left"/>
    </xf>
    <xf numFmtId="3" fontId="1" fillId="0" borderId="6" xfId="0" applyNumberFormat="1" applyFont="1" applyBorder="1" applyAlignment="1">
      <alignment horizontal="left"/>
    </xf>
    <xf numFmtId="3" fontId="1" fillId="0" borderId="2" xfId="0" applyNumberFormat="1" applyFont="1" applyBorder="1"/>
    <xf numFmtId="3" fontId="1" fillId="0" borderId="6" xfId="0" applyNumberFormat="1" applyFont="1" applyBorder="1"/>
    <xf numFmtId="3" fontId="5" fillId="0" borderId="2" xfId="0" applyNumberFormat="1" applyFont="1" applyBorder="1" applyAlignment="1">
      <alignment horizontal="left"/>
    </xf>
    <xf numFmtId="3" fontId="5" fillId="0" borderId="1" xfId="0" applyNumberFormat="1" applyFont="1" applyBorder="1" applyAlignment="1">
      <alignment horizontal="left"/>
    </xf>
    <xf numFmtId="3" fontId="5" fillId="0" borderId="6" xfId="0" applyNumberFormat="1" applyFont="1" applyBorder="1" applyAlignment="1">
      <alignment horizontal="left"/>
    </xf>
    <xf numFmtId="3" fontId="5" fillId="0" borderId="2" xfId="0" applyNumberFormat="1" applyFont="1" applyBorder="1"/>
    <xf numFmtId="3" fontId="5" fillId="0" borderId="1" xfId="0" applyNumberFormat="1" applyFont="1" applyBorder="1"/>
    <xf numFmtId="3" fontId="5" fillId="0" borderId="6" xfId="0" applyNumberFormat="1" applyFont="1" applyBorder="1"/>
    <xf numFmtId="3" fontId="5" fillId="0" borderId="2" xfId="0" applyNumberFormat="1" applyFont="1" applyBorder="1" applyAlignment="1">
      <alignment horizontal="left" wrapText="1"/>
    </xf>
    <xf numFmtId="3" fontId="5" fillId="0" borderId="1" xfId="0" applyNumberFormat="1" applyFont="1" applyBorder="1" applyAlignment="1">
      <alignment horizontal="left" wrapText="1"/>
    </xf>
    <xf numFmtId="3" fontId="5" fillId="0" borderId="6" xfId="0" applyNumberFormat="1" applyFont="1" applyBorder="1" applyAlignment="1">
      <alignment horizontal="left" wrapText="1"/>
    </xf>
    <xf numFmtId="0" fontId="2" fillId="4" borderId="15" xfId="0" applyFont="1" applyFill="1" applyBorder="1"/>
    <xf numFmtId="3" fontId="1" fillId="4" borderId="2" xfId="0" applyNumberFormat="1" applyFont="1" applyFill="1" applyBorder="1" applyAlignment="1">
      <alignment horizontal="left"/>
    </xf>
    <xf numFmtId="3" fontId="1" fillId="4" borderId="1" xfId="0" applyNumberFormat="1" applyFont="1" applyFill="1" applyBorder="1" applyAlignment="1">
      <alignment horizontal="left"/>
    </xf>
    <xf numFmtId="3" fontId="1" fillId="4" borderId="6" xfId="0" applyNumberFormat="1" applyFont="1" applyFill="1" applyBorder="1" applyAlignment="1">
      <alignment horizontal="left"/>
    </xf>
    <xf numFmtId="3" fontId="1" fillId="4" borderId="2" xfId="0" applyNumberFormat="1" applyFont="1" applyFill="1" applyBorder="1"/>
    <xf numFmtId="3" fontId="1" fillId="4" borderId="1" xfId="0" applyNumberFormat="1" applyFont="1" applyFill="1" applyBorder="1"/>
    <xf numFmtId="3" fontId="5" fillId="12" borderId="1" xfId="0" applyNumberFormat="1" applyFont="1" applyFill="1" applyBorder="1"/>
    <xf numFmtId="3" fontId="1" fillId="0" borderId="2" xfId="0" applyNumberFormat="1" applyFont="1" applyBorder="1" applyAlignment="1">
      <alignment horizontal="left" wrapText="1"/>
    </xf>
    <xf numFmtId="3" fontId="1" fillId="0" borderId="1" xfId="0" applyNumberFormat="1" applyFont="1" applyBorder="1" applyAlignment="1">
      <alignment horizontal="left" wrapText="1"/>
    </xf>
    <xf numFmtId="3" fontId="1" fillId="0" borderId="6" xfId="0" applyNumberFormat="1" applyFont="1" applyBorder="1" applyAlignment="1">
      <alignment horizontal="left" wrapText="1"/>
    </xf>
    <xf numFmtId="0" fontId="2" fillId="2" borderId="15" xfId="0" applyFont="1" applyFill="1" applyBorder="1"/>
    <xf numFmtId="3" fontId="1" fillId="2" borderId="2" xfId="0" applyNumberFormat="1" applyFont="1" applyFill="1" applyBorder="1" applyAlignment="1">
      <alignment horizontal="left" wrapText="1"/>
    </xf>
    <xf numFmtId="3" fontId="1" fillId="2" borderId="1" xfId="0" applyNumberFormat="1" applyFont="1" applyFill="1" applyBorder="1" applyAlignment="1">
      <alignment horizontal="left" wrapText="1"/>
    </xf>
    <xf numFmtId="3" fontId="1" fillId="2" borderId="6" xfId="0" applyNumberFormat="1" applyFont="1" applyFill="1" applyBorder="1" applyAlignment="1">
      <alignment horizontal="left" wrapText="1"/>
    </xf>
    <xf numFmtId="3" fontId="1" fillId="2" borderId="2" xfId="0" applyNumberFormat="1" applyFont="1" applyFill="1" applyBorder="1"/>
    <xf numFmtId="3" fontId="1" fillId="2" borderId="1" xfId="0" applyNumberFormat="1" applyFont="1" applyFill="1" applyBorder="1"/>
    <xf numFmtId="0" fontId="2" fillId="5" borderId="15" xfId="0" applyFont="1" applyFill="1" applyBorder="1"/>
    <xf numFmtId="3" fontId="1" fillId="5" borderId="2" xfId="0" applyNumberFormat="1" applyFont="1" applyFill="1" applyBorder="1" applyAlignment="1">
      <alignment horizontal="left" wrapText="1"/>
    </xf>
    <xf numFmtId="3" fontId="1" fillId="5" borderId="1" xfId="0" applyNumberFormat="1" applyFont="1" applyFill="1" applyBorder="1" applyAlignment="1">
      <alignment horizontal="left" wrapText="1"/>
    </xf>
    <xf numFmtId="3" fontId="1" fillId="5" borderId="6" xfId="0" applyNumberFormat="1" applyFont="1" applyFill="1" applyBorder="1" applyAlignment="1">
      <alignment horizontal="left" wrapText="1"/>
    </xf>
    <xf numFmtId="3" fontId="1" fillId="5" borderId="2" xfId="0" applyNumberFormat="1" applyFont="1" applyFill="1" applyBorder="1"/>
    <xf numFmtId="3" fontId="1" fillId="5" borderId="1" xfId="0" applyNumberFormat="1" applyFont="1" applyFill="1" applyBorder="1"/>
    <xf numFmtId="0" fontId="2" fillId="6" borderId="15" xfId="0" applyFont="1" applyFill="1" applyBorder="1"/>
    <xf numFmtId="3" fontId="1" fillId="6" borderId="2" xfId="0" applyNumberFormat="1" applyFont="1" applyFill="1" applyBorder="1" applyAlignment="1">
      <alignment horizontal="left" wrapText="1"/>
    </xf>
    <xf numFmtId="3" fontId="1" fillId="6" borderId="1" xfId="0" applyNumberFormat="1" applyFont="1" applyFill="1" applyBorder="1" applyAlignment="1">
      <alignment horizontal="left" wrapText="1"/>
    </xf>
    <xf numFmtId="3" fontId="1" fillId="6" borderId="6" xfId="0" applyNumberFormat="1" applyFont="1" applyFill="1" applyBorder="1" applyAlignment="1">
      <alignment horizontal="left" wrapText="1"/>
    </xf>
    <xf numFmtId="3" fontId="1" fillId="6" borderId="2" xfId="0" applyNumberFormat="1" applyFont="1" applyFill="1" applyBorder="1"/>
    <xf numFmtId="3" fontId="1" fillId="6" borderId="1" xfId="0" applyNumberFormat="1" applyFont="1" applyFill="1" applyBorder="1"/>
    <xf numFmtId="3" fontId="1" fillId="6" borderId="6" xfId="0" applyNumberFormat="1" applyFont="1" applyFill="1" applyBorder="1"/>
    <xf numFmtId="3" fontId="5" fillId="12" borderId="2" xfId="0" applyNumberFormat="1" applyFont="1" applyFill="1" applyBorder="1" applyAlignment="1">
      <alignment horizontal="left" wrapText="1"/>
    </xf>
    <xf numFmtId="3" fontId="5" fillId="12" borderId="1" xfId="0" applyNumberFormat="1" applyFont="1" applyFill="1" applyBorder="1" applyAlignment="1">
      <alignment horizontal="left" wrapText="1"/>
    </xf>
    <xf numFmtId="3" fontId="5" fillId="12" borderId="6" xfId="0" applyNumberFormat="1" applyFont="1" applyFill="1" applyBorder="1" applyAlignment="1">
      <alignment horizontal="left" wrapText="1"/>
    </xf>
    <xf numFmtId="3" fontId="5" fillId="12" borderId="2" xfId="0" applyNumberFormat="1" applyFont="1" applyFill="1" applyBorder="1"/>
    <xf numFmtId="3" fontId="5" fillId="12" borderId="6" xfId="0" applyNumberFormat="1" applyFont="1" applyFill="1" applyBorder="1"/>
    <xf numFmtId="3" fontId="1" fillId="12" borderId="2" xfId="0" applyNumberFormat="1" applyFont="1" applyFill="1" applyBorder="1" applyAlignment="1">
      <alignment horizontal="left" wrapText="1"/>
    </xf>
    <xf numFmtId="3" fontId="1" fillId="12" borderId="1" xfId="0" applyNumberFormat="1" applyFont="1" applyFill="1" applyBorder="1" applyAlignment="1">
      <alignment horizontal="left" wrapText="1"/>
    </xf>
    <xf numFmtId="3" fontId="1" fillId="12" borderId="6" xfId="0" applyNumberFormat="1" applyFont="1" applyFill="1" applyBorder="1" applyAlignment="1">
      <alignment horizontal="left" wrapText="1"/>
    </xf>
    <xf numFmtId="3" fontId="1" fillId="12" borderId="2" xfId="0" applyNumberFormat="1" applyFont="1" applyFill="1" applyBorder="1"/>
    <xf numFmtId="3" fontId="1" fillId="12" borderId="1" xfId="0" applyNumberFormat="1" applyFont="1" applyFill="1" applyBorder="1"/>
    <xf numFmtId="3" fontId="1" fillId="12" borderId="6" xfId="0" applyNumberFormat="1" applyFont="1" applyFill="1" applyBorder="1"/>
    <xf numFmtId="0" fontId="2" fillId="0" borderId="16" xfId="0" applyFont="1" applyBorder="1"/>
    <xf numFmtId="3" fontId="5" fillId="12" borderId="11" xfId="0" applyNumberFormat="1" applyFont="1" applyFill="1" applyBorder="1"/>
    <xf numFmtId="3" fontId="5" fillId="12" borderId="8" xfId="0" applyNumberFormat="1" applyFont="1" applyFill="1" applyBorder="1"/>
    <xf numFmtId="3" fontId="5" fillId="12" borderId="9" xfId="0" applyNumberFormat="1" applyFont="1" applyFill="1" applyBorder="1"/>
  </cellXfs>
  <cellStyles count="1">
    <cellStyle name="Normal" xfId="0" builtinId="0"/>
  </cellStyles>
  <dxfs count="0"/>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6D54-B6E0-4DE9-84E7-FAC8C3920BBB}">
  <sheetPr>
    <pageSetUpPr fitToPage="1"/>
  </sheetPr>
  <dimension ref="B2:AF197"/>
  <sheetViews>
    <sheetView tabSelected="1" zoomScaleNormal="100" workbookViewId="0">
      <pane ySplit="10" topLeftCell="A193" activePane="bottomLeft" state="frozen"/>
      <selection pane="bottomLeft" activeCell="B1" sqref="B1:AF1048576"/>
    </sheetView>
  </sheetViews>
  <sheetFormatPr defaultRowHeight="15" x14ac:dyDescent="0.25"/>
  <cols>
    <col min="2" max="2" width="18.5703125" style="4" customWidth="1"/>
    <col min="3" max="3" width="11.85546875" style="4" customWidth="1"/>
    <col min="4" max="4" width="13.140625" style="4" customWidth="1"/>
    <col min="5" max="5" width="11.85546875" style="4" customWidth="1"/>
    <col min="6" max="6" width="12.7109375" style="4" customWidth="1"/>
    <col min="7" max="7" width="13" style="4" customWidth="1"/>
    <col min="8" max="9" width="12.7109375" style="4" customWidth="1"/>
    <col min="10" max="10" width="11.5703125" style="4" customWidth="1"/>
    <col min="11" max="11" width="11.7109375" style="4" customWidth="1"/>
    <col min="12" max="12" width="12.85546875" style="4" customWidth="1"/>
    <col min="13" max="13" width="13.85546875" style="4" customWidth="1"/>
    <col min="14" max="14" width="13.7109375" style="4" customWidth="1"/>
    <col min="15" max="15" width="13.85546875" style="4" customWidth="1"/>
    <col min="16" max="17" width="11.7109375" style="4" customWidth="1"/>
    <col min="18" max="18" width="11.5703125" style="4" customWidth="1"/>
    <col min="19" max="19" width="12.42578125" style="4" customWidth="1"/>
    <col min="20" max="20" width="12.140625" style="4" customWidth="1"/>
    <col min="21" max="21" width="12.5703125" style="4" customWidth="1"/>
    <col min="22" max="22" width="11.42578125" style="4" customWidth="1"/>
    <col min="23" max="23" width="11" style="4" customWidth="1"/>
    <col min="24" max="24" width="12.28515625" style="4" customWidth="1"/>
    <col min="25" max="25" width="11.140625" style="4" customWidth="1"/>
    <col min="26" max="26" width="11.5703125" style="4" customWidth="1"/>
    <col min="27" max="27" width="12.28515625" style="4" customWidth="1"/>
    <col min="28" max="28" width="12.7109375" style="4" customWidth="1"/>
    <col min="29" max="29" width="10.42578125" style="4" customWidth="1"/>
    <col min="30" max="31" width="10.140625" style="4" customWidth="1"/>
    <col min="32" max="32" width="11.5703125" style="4" customWidth="1"/>
  </cols>
  <sheetData>
    <row r="2" spans="2:32" hidden="1" x14ac:dyDescent="0.25">
      <c r="C2" s="5"/>
      <c r="D2" s="6" t="s">
        <v>70</v>
      </c>
      <c r="E2" s="6"/>
      <c r="F2" s="6"/>
      <c r="G2" s="6"/>
      <c r="H2" s="6"/>
      <c r="I2" s="6"/>
      <c r="J2" s="6"/>
      <c r="K2" s="6"/>
    </row>
    <row r="3" spans="2:32" hidden="1" x14ac:dyDescent="0.25">
      <c r="C3" s="7"/>
      <c r="D3" s="6" t="s">
        <v>64</v>
      </c>
      <c r="E3" s="6"/>
      <c r="F3" s="6"/>
      <c r="G3" s="6"/>
      <c r="H3" s="6"/>
      <c r="I3" s="6"/>
      <c r="J3" s="6"/>
      <c r="K3" s="6"/>
    </row>
    <row r="4" spans="2:32" hidden="1" x14ac:dyDescent="0.25">
      <c r="C4" s="8"/>
      <c r="D4" s="6" t="s">
        <v>72</v>
      </c>
      <c r="E4" s="6"/>
      <c r="F4" s="6"/>
      <c r="G4" s="6"/>
      <c r="H4" s="6"/>
      <c r="I4" s="6"/>
      <c r="J4" s="6"/>
      <c r="K4" s="6"/>
      <c r="L4" s="6"/>
    </row>
    <row r="5" spans="2:32" hidden="1" x14ac:dyDescent="0.25"/>
    <row r="7" spans="2:32" ht="18.75" x14ac:dyDescent="0.3">
      <c r="C7" s="9" t="s">
        <v>71</v>
      </c>
      <c r="D7" s="10"/>
      <c r="E7" s="10"/>
      <c r="F7" s="10"/>
      <c r="G7" s="10"/>
    </row>
    <row r="8" spans="2:32" ht="15.75" thickBot="1" x14ac:dyDescent="0.3"/>
    <row r="9" spans="2:32" ht="45" x14ac:dyDescent="0.25">
      <c r="B9" s="11" t="s">
        <v>97</v>
      </c>
      <c r="C9" s="12"/>
      <c r="D9" s="13" t="s">
        <v>1</v>
      </c>
      <c r="E9" s="14" t="s">
        <v>3</v>
      </c>
      <c r="F9" s="14"/>
      <c r="G9" s="14"/>
      <c r="H9" s="14"/>
      <c r="I9" s="14"/>
      <c r="J9" s="14"/>
      <c r="K9" s="15"/>
      <c r="L9" s="16" t="s">
        <v>10</v>
      </c>
      <c r="M9" s="14"/>
      <c r="N9" s="14"/>
      <c r="O9" s="14"/>
      <c r="P9" s="14"/>
      <c r="Q9" s="14"/>
      <c r="R9" s="15"/>
      <c r="S9" s="16" t="s">
        <v>11</v>
      </c>
      <c r="T9" s="14"/>
      <c r="U9" s="14"/>
      <c r="V9" s="14"/>
      <c r="W9" s="14"/>
      <c r="X9" s="14"/>
      <c r="Y9" s="15"/>
      <c r="Z9" s="16" t="s">
        <v>12</v>
      </c>
      <c r="AA9" s="14"/>
      <c r="AB9" s="14"/>
      <c r="AC9" s="14"/>
      <c r="AD9" s="14"/>
      <c r="AE9" s="14"/>
      <c r="AF9" s="15"/>
    </row>
    <row r="10" spans="2:32" ht="66.75" thickBot="1" x14ac:dyDescent="0.3">
      <c r="B10" s="17"/>
      <c r="C10" s="18" t="s">
        <v>0</v>
      </c>
      <c r="D10" s="19" t="s">
        <v>2</v>
      </c>
      <c r="E10" s="19" t="s">
        <v>4</v>
      </c>
      <c r="F10" s="19" t="s">
        <v>5</v>
      </c>
      <c r="G10" s="19" t="s">
        <v>98</v>
      </c>
      <c r="H10" s="19" t="s">
        <v>6</v>
      </c>
      <c r="I10" s="19" t="s">
        <v>8</v>
      </c>
      <c r="J10" s="19" t="s">
        <v>9</v>
      </c>
      <c r="K10" s="20" t="s">
        <v>7</v>
      </c>
      <c r="L10" s="21" t="s">
        <v>4</v>
      </c>
      <c r="M10" s="19" t="s">
        <v>5</v>
      </c>
      <c r="N10" s="19" t="s">
        <v>98</v>
      </c>
      <c r="O10" s="19" t="s">
        <v>6</v>
      </c>
      <c r="P10" s="19" t="s">
        <v>8</v>
      </c>
      <c r="Q10" s="19" t="s">
        <v>9</v>
      </c>
      <c r="R10" s="20" t="s">
        <v>7</v>
      </c>
      <c r="S10" s="21" t="s">
        <v>4</v>
      </c>
      <c r="T10" s="19" t="s">
        <v>5</v>
      </c>
      <c r="U10" s="19" t="s">
        <v>98</v>
      </c>
      <c r="V10" s="19" t="s">
        <v>6</v>
      </c>
      <c r="W10" s="19" t="s">
        <v>8</v>
      </c>
      <c r="X10" s="19" t="s">
        <v>9</v>
      </c>
      <c r="Y10" s="20" t="s">
        <v>7</v>
      </c>
      <c r="Z10" s="21" t="s">
        <v>4</v>
      </c>
      <c r="AA10" s="19" t="s">
        <v>5</v>
      </c>
      <c r="AB10" s="19" t="s">
        <v>98</v>
      </c>
      <c r="AC10" s="19" t="s">
        <v>6</v>
      </c>
      <c r="AD10" s="19" t="s">
        <v>8</v>
      </c>
      <c r="AE10" s="19" t="s">
        <v>9</v>
      </c>
      <c r="AF10" s="20" t="s">
        <v>7</v>
      </c>
    </row>
    <row r="11" spans="2:32" ht="16.5" x14ac:dyDescent="0.3">
      <c r="B11" s="22"/>
      <c r="C11" s="23" t="s">
        <v>13</v>
      </c>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4"/>
    </row>
    <row r="12" spans="2:32" ht="16.5" x14ac:dyDescent="0.3">
      <c r="B12" s="22"/>
      <c r="C12" s="25"/>
      <c r="D12" s="26">
        <f t="shared" ref="D12:D152" si="0">E12+F12+G12+H12+I12+J12+K12</f>
        <v>38720217</v>
      </c>
      <c r="E12" s="26">
        <f t="shared" ref="E12:E152" si="1">L12+S12+Z12</f>
        <v>0</v>
      </c>
      <c r="F12" s="26">
        <f t="shared" ref="F12:F152" si="2">M12+T12+AA12</f>
        <v>3740416</v>
      </c>
      <c r="G12" s="26">
        <f t="shared" ref="G12:G152" si="3">N12+U12+AB12</f>
        <v>11530870</v>
      </c>
      <c r="H12" s="26">
        <f t="shared" ref="H12:H152" si="4">O12+V12+AC12</f>
        <v>11720018</v>
      </c>
      <c r="I12" s="26">
        <f t="shared" ref="I12:I152" si="5">P12+W12+AD12</f>
        <v>2808901</v>
      </c>
      <c r="J12" s="26">
        <f t="shared" ref="J12:J152" si="6">Q12+X12+AE12</f>
        <v>2806539</v>
      </c>
      <c r="K12" s="26">
        <f t="shared" ref="K12:K152" si="7">R12+Y12+AF12</f>
        <v>6113473</v>
      </c>
      <c r="L12" s="26">
        <f t="shared" ref="L12:AF12" si="8">L14+L58+L98+L122+L176</f>
        <v>0</v>
      </c>
      <c r="M12" s="26">
        <f t="shared" si="8"/>
        <v>3529131</v>
      </c>
      <c r="N12" s="26">
        <f t="shared" si="8"/>
        <v>11369870</v>
      </c>
      <c r="O12" s="26">
        <f t="shared" si="8"/>
        <v>11530518</v>
      </c>
      <c r="P12" s="26">
        <f t="shared" si="8"/>
        <v>2617401</v>
      </c>
      <c r="Q12" s="26">
        <f t="shared" si="8"/>
        <v>2614039</v>
      </c>
      <c r="R12" s="26">
        <f t="shared" si="8"/>
        <v>5946473</v>
      </c>
      <c r="S12" s="26">
        <f t="shared" si="8"/>
        <v>0</v>
      </c>
      <c r="T12" s="26">
        <f t="shared" si="8"/>
        <v>6326</v>
      </c>
      <c r="U12" s="26">
        <f t="shared" si="8"/>
        <v>0</v>
      </c>
      <c r="V12" s="26">
        <f t="shared" si="8"/>
        <v>0</v>
      </c>
      <c r="W12" s="26">
        <f t="shared" si="8"/>
        <v>0</v>
      </c>
      <c r="X12" s="26">
        <f t="shared" si="8"/>
        <v>0</v>
      </c>
      <c r="Y12" s="26">
        <f t="shared" si="8"/>
        <v>0</v>
      </c>
      <c r="Z12" s="26">
        <f t="shared" si="8"/>
        <v>0</v>
      </c>
      <c r="AA12" s="26">
        <f t="shared" si="8"/>
        <v>204959</v>
      </c>
      <c r="AB12" s="26">
        <f t="shared" si="8"/>
        <v>161000</v>
      </c>
      <c r="AC12" s="26">
        <f t="shared" si="8"/>
        <v>189500</v>
      </c>
      <c r="AD12" s="26">
        <f t="shared" si="8"/>
        <v>191500</v>
      </c>
      <c r="AE12" s="26">
        <f t="shared" si="8"/>
        <v>192500</v>
      </c>
      <c r="AF12" s="26">
        <f t="shared" si="8"/>
        <v>167000</v>
      </c>
    </row>
    <row r="13" spans="2:32" ht="18.75" customHeight="1" x14ac:dyDescent="0.3">
      <c r="B13" s="27"/>
      <c r="C13" s="28" t="s">
        <v>58</v>
      </c>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30"/>
    </row>
    <row r="14" spans="2:32" ht="16.5" x14ac:dyDescent="0.3">
      <c r="B14" s="27"/>
      <c r="C14" s="31"/>
      <c r="D14" s="32">
        <f t="shared" ref="D14" si="9">E14+F14+G14+H14+I14+J14+K14</f>
        <v>9822252</v>
      </c>
      <c r="E14" s="32">
        <f t="shared" ref="E14" si="10">L14+S14+Z14</f>
        <v>0</v>
      </c>
      <c r="F14" s="32">
        <f t="shared" ref="F14" si="11">M14+T14+AA14</f>
        <v>1050424</v>
      </c>
      <c r="G14" s="32">
        <f t="shared" ref="G14" si="12">N14+U14+AB14</f>
        <v>1530797</v>
      </c>
      <c r="H14" s="32">
        <f t="shared" ref="H14" si="13">O14+V14+AC14</f>
        <v>1086238</v>
      </c>
      <c r="I14" s="32">
        <f t="shared" ref="I14" si="14">P14+W14+AD14</f>
        <v>791253</v>
      </c>
      <c r="J14" s="32">
        <f t="shared" ref="J14" si="15">Q14+X14+AE14</f>
        <v>755142</v>
      </c>
      <c r="K14" s="32">
        <f t="shared" ref="K14" si="16">R14+Y14+AF14</f>
        <v>4608398</v>
      </c>
      <c r="L14" s="32">
        <f>L16+L34+L44</f>
        <v>0</v>
      </c>
      <c r="M14" s="32">
        <f>M16+M34+M44</f>
        <v>1048730</v>
      </c>
      <c r="N14" s="32">
        <f t="shared" ref="N14:AF14" si="17">N16+N34+N44</f>
        <v>1530797</v>
      </c>
      <c r="O14" s="32">
        <f t="shared" si="17"/>
        <v>1086238</v>
      </c>
      <c r="P14" s="32">
        <f t="shared" si="17"/>
        <v>791253</v>
      </c>
      <c r="Q14" s="32">
        <f t="shared" si="17"/>
        <v>755142</v>
      </c>
      <c r="R14" s="32">
        <f t="shared" si="17"/>
        <v>4608398</v>
      </c>
      <c r="S14" s="32">
        <f t="shared" si="17"/>
        <v>0</v>
      </c>
      <c r="T14" s="32">
        <f t="shared" si="17"/>
        <v>1694</v>
      </c>
      <c r="U14" s="32">
        <f t="shared" si="17"/>
        <v>0</v>
      </c>
      <c r="V14" s="32">
        <f t="shared" si="17"/>
        <v>0</v>
      </c>
      <c r="W14" s="32">
        <f t="shared" si="17"/>
        <v>0</v>
      </c>
      <c r="X14" s="32">
        <f t="shared" si="17"/>
        <v>0</v>
      </c>
      <c r="Y14" s="32">
        <f t="shared" si="17"/>
        <v>0</v>
      </c>
      <c r="Z14" s="32">
        <f t="shared" si="17"/>
        <v>0</v>
      </c>
      <c r="AA14" s="32">
        <f t="shared" si="17"/>
        <v>0</v>
      </c>
      <c r="AB14" s="32">
        <f t="shared" si="17"/>
        <v>0</v>
      </c>
      <c r="AC14" s="32">
        <f t="shared" si="17"/>
        <v>0</v>
      </c>
      <c r="AD14" s="32">
        <f t="shared" si="17"/>
        <v>0</v>
      </c>
      <c r="AE14" s="32">
        <f t="shared" si="17"/>
        <v>0</v>
      </c>
      <c r="AF14" s="33">
        <f t="shared" si="17"/>
        <v>0</v>
      </c>
    </row>
    <row r="15" spans="2:32" ht="18.75" customHeight="1" x14ac:dyDescent="0.3">
      <c r="B15" s="17"/>
      <c r="C15" s="34" t="s">
        <v>14</v>
      </c>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6"/>
    </row>
    <row r="16" spans="2:32" ht="16.5" x14ac:dyDescent="0.3">
      <c r="B16" s="17"/>
      <c r="C16" s="37"/>
      <c r="D16" s="2">
        <f t="shared" si="0"/>
        <v>9446608</v>
      </c>
      <c r="E16" s="2">
        <f t="shared" si="1"/>
        <v>0</v>
      </c>
      <c r="F16" s="2">
        <f t="shared" si="2"/>
        <v>1001222</v>
      </c>
      <c r="G16" s="2">
        <f t="shared" si="3"/>
        <v>1438497</v>
      </c>
      <c r="H16" s="2">
        <f t="shared" si="4"/>
        <v>983888</v>
      </c>
      <c r="I16" s="2">
        <f t="shared" si="5"/>
        <v>736703</v>
      </c>
      <c r="J16" s="2">
        <f t="shared" si="6"/>
        <v>693100</v>
      </c>
      <c r="K16" s="2">
        <f t="shared" si="7"/>
        <v>4593198</v>
      </c>
      <c r="L16" s="2">
        <f>L18+L20+L22+L24+L26+L28+L30+L32</f>
        <v>0</v>
      </c>
      <c r="M16" s="2">
        <f t="shared" ref="M16:AF16" si="18">M18+M20+M22+M24+M26+M28+M30+M32</f>
        <v>999528</v>
      </c>
      <c r="N16" s="2">
        <f t="shared" si="18"/>
        <v>1438497</v>
      </c>
      <c r="O16" s="2">
        <f t="shared" si="18"/>
        <v>983888</v>
      </c>
      <c r="P16" s="2">
        <f t="shared" si="18"/>
        <v>736703</v>
      </c>
      <c r="Q16" s="2">
        <f t="shared" si="18"/>
        <v>693100</v>
      </c>
      <c r="R16" s="2">
        <f t="shared" si="18"/>
        <v>4593198</v>
      </c>
      <c r="S16" s="2">
        <f t="shared" si="18"/>
        <v>0</v>
      </c>
      <c r="T16" s="2">
        <f t="shared" si="18"/>
        <v>1694</v>
      </c>
      <c r="U16" s="2">
        <f t="shared" si="18"/>
        <v>0</v>
      </c>
      <c r="V16" s="2">
        <f t="shared" si="18"/>
        <v>0</v>
      </c>
      <c r="W16" s="2">
        <f t="shared" si="18"/>
        <v>0</v>
      </c>
      <c r="X16" s="2">
        <f t="shared" si="18"/>
        <v>0</v>
      </c>
      <c r="Y16" s="2">
        <f t="shared" si="18"/>
        <v>0</v>
      </c>
      <c r="Z16" s="2">
        <f t="shared" si="18"/>
        <v>0</v>
      </c>
      <c r="AA16" s="2">
        <f t="shared" si="18"/>
        <v>0</v>
      </c>
      <c r="AB16" s="2">
        <f t="shared" si="18"/>
        <v>0</v>
      </c>
      <c r="AC16" s="2">
        <f t="shared" si="18"/>
        <v>0</v>
      </c>
      <c r="AD16" s="2">
        <f t="shared" si="18"/>
        <v>0</v>
      </c>
      <c r="AE16" s="2">
        <f t="shared" si="18"/>
        <v>0</v>
      </c>
      <c r="AF16" s="38">
        <f t="shared" si="18"/>
        <v>0</v>
      </c>
    </row>
    <row r="17" spans="2:32" ht="16.5" x14ac:dyDescent="0.3">
      <c r="B17" s="17"/>
      <c r="C17" s="39" t="s">
        <v>18</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1"/>
    </row>
    <row r="18" spans="2:32" ht="16.5" x14ac:dyDescent="0.3">
      <c r="B18" s="17"/>
      <c r="C18" s="42"/>
      <c r="D18" s="43">
        <f t="shared" si="0"/>
        <v>9387362</v>
      </c>
      <c r="E18" s="43">
        <f t="shared" si="1"/>
        <v>0</v>
      </c>
      <c r="F18" s="43">
        <f t="shared" si="2"/>
        <v>997262</v>
      </c>
      <c r="G18" s="43">
        <f t="shared" si="3"/>
        <v>1429648</v>
      </c>
      <c r="H18" s="43">
        <f t="shared" si="4"/>
        <v>973933</v>
      </c>
      <c r="I18" s="43">
        <f t="shared" si="5"/>
        <v>725721</v>
      </c>
      <c r="J18" s="43">
        <f t="shared" si="6"/>
        <v>680900</v>
      </c>
      <c r="K18" s="43">
        <f t="shared" si="7"/>
        <v>4579898</v>
      </c>
      <c r="L18" s="43"/>
      <c r="M18" s="43">
        <f>185300+847098+4474-41304</f>
        <v>995568</v>
      </c>
      <c r="N18" s="43">
        <f>559821+869827</f>
        <v>1429648</v>
      </c>
      <c r="O18" s="43">
        <f>476889+497044</f>
        <v>973933</v>
      </c>
      <c r="P18" s="43">
        <f>480900+244821</f>
        <v>725721</v>
      </c>
      <c r="Q18" s="43">
        <f>480900+200000</f>
        <v>680900</v>
      </c>
      <c r="R18" s="43">
        <f>4295504+284394</f>
        <v>4579898</v>
      </c>
      <c r="S18" s="43"/>
      <c r="T18" s="43">
        <v>1694</v>
      </c>
      <c r="U18" s="43"/>
      <c r="V18" s="43"/>
      <c r="W18" s="43"/>
      <c r="X18" s="43"/>
      <c r="Y18" s="43"/>
      <c r="Z18" s="43"/>
      <c r="AA18" s="43"/>
      <c r="AB18" s="43"/>
      <c r="AC18" s="43"/>
      <c r="AD18" s="43"/>
      <c r="AE18" s="43"/>
      <c r="AF18" s="44"/>
    </row>
    <row r="19" spans="2:32" ht="16.5" x14ac:dyDescent="0.3">
      <c r="B19" s="17"/>
      <c r="C19" s="45" t="s">
        <v>17</v>
      </c>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1"/>
    </row>
    <row r="20" spans="2:32" ht="16.5" x14ac:dyDescent="0.3">
      <c r="B20" s="17"/>
      <c r="C20" s="42"/>
      <c r="D20" s="43">
        <f t="shared" si="0"/>
        <v>13486</v>
      </c>
      <c r="E20" s="43">
        <f t="shared" si="1"/>
        <v>0</v>
      </c>
      <c r="F20" s="43">
        <f t="shared" si="2"/>
        <v>1500</v>
      </c>
      <c r="G20" s="43">
        <f t="shared" si="3"/>
        <v>2299</v>
      </c>
      <c r="H20" s="43">
        <f t="shared" si="4"/>
        <v>2355</v>
      </c>
      <c r="I20" s="43">
        <f t="shared" si="5"/>
        <v>2332</v>
      </c>
      <c r="J20" s="43">
        <f t="shared" si="6"/>
        <v>2500</v>
      </c>
      <c r="K20" s="43">
        <f t="shared" si="7"/>
        <v>2500</v>
      </c>
      <c r="L20" s="43"/>
      <c r="M20" s="43">
        <v>1500</v>
      </c>
      <c r="N20" s="43">
        <v>2299</v>
      </c>
      <c r="O20" s="43">
        <v>2355</v>
      </c>
      <c r="P20" s="43">
        <v>2332</v>
      </c>
      <c r="Q20" s="43">
        <v>2500</v>
      </c>
      <c r="R20" s="43">
        <v>2500</v>
      </c>
      <c r="S20" s="43"/>
      <c r="T20" s="43"/>
      <c r="U20" s="43"/>
      <c r="V20" s="43"/>
      <c r="W20" s="43"/>
      <c r="X20" s="43"/>
      <c r="Y20" s="43"/>
      <c r="Z20" s="43"/>
      <c r="AA20" s="43"/>
      <c r="AB20" s="43"/>
      <c r="AC20" s="43"/>
      <c r="AD20" s="43"/>
      <c r="AE20" s="43"/>
      <c r="AF20" s="44"/>
    </row>
    <row r="21" spans="2:32" ht="16.5" x14ac:dyDescent="0.3">
      <c r="B21" s="17"/>
      <c r="C21" s="39" t="s">
        <v>19</v>
      </c>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1"/>
    </row>
    <row r="22" spans="2:32" ht="16.5" x14ac:dyDescent="0.3">
      <c r="B22" s="17"/>
      <c r="C22" s="42"/>
      <c r="D22" s="43">
        <f t="shared" si="0"/>
        <v>42000</v>
      </c>
      <c r="E22" s="43">
        <f t="shared" si="1"/>
        <v>0</v>
      </c>
      <c r="F22" s="43">
        <f t="shared" si="2"/>
        <v>2000</v>
      </c>
      <c r="G22" s="43">
        <f t="shared" si="3"/>
        <v>6000</v>
      </c>
      <c r="H22" s="43">
        <f t="shared" si="4"/>
        <v>7000</v>
      </c>
      <c r="I22" s="43">
        <f t="shared" si="5"/>
        <v>8000</v>
      </c>
      <c r="J22" s="43">
        <f t="shared" si="6"/>
        <v>9000</v>
      </c>
      <c r="K22" s="43">
        <f t="shared" si="7"/>
        <v>10000</v>
      </c>
      <c r="L22" s="43"/>
      <c r="M22" s="43">
        <v>2000</v>
      </c>
      <c r="N22" s="43">
        <v>6000</v>
      </c>
      <c r="O22" s="43">
        <v>7000</v>
      </c>
      <c r="P22" s="43">
        <v>8000</v>
      </c>
      <c r="Q22" s="43">
        <v>9000</v>
      </c>
      <c r="R22" s="43">
        <v>10000</v>
      </c>
      <c r="S22" s="43"/>
      <c r="T22" s="43"/>
      <c r="U22" s="43"/>
      <c r="V22" s="43"/>
      <c r="W22" s="43"/>
      <c r="X22" s="43"/>
      <c r="Y22" s="43"/>
      <c r="Z22" s="43"/>
      <c r="AA22" s="43"/>
      <c r="AB22" s="43"/>
      <c r="AC22" s="43"/>
      <c r="AD22" s="43"/>
      <c r="AE22" s="43"/>
      <c r="AF22" s="44"/>
    </row>
    <row r="23" spans="2:32" ht="50.25" customHeight="1" x14ac:dyDescent="0.3">
      <c r="B23" s="17"/>
      <c r="C23" s="45" t="s">
        <v>63</v>
      </c>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7"/>
    </row>
    <row r="24" spans="2:32" ht="16.5" x14ac:dyDescent="0.3">
      <c r="B24" s="17"/>
      <c r="C24" s="42"/>
      <c r="D24" s="43">
        <f t="shared" si="0"/>
        <v>0</v>
      </c>
      <c r="E24" s="43">
        <f t="shared" si="1"/>
        <v>0</v>
      </c>
      <c r="F24" s="43">
        <f t="shared" si="2"/>
        <v>0</v>
      </c>
      <c r="G24" s="43">
        <f t="shared" si="3"/>
        <v>0</v>
      </c>
      <c r="H24" s="43">
        <f t="shared" si="4"/>
        <v>0</v>
      </c>
      <c r="I24" s="43">
        <f t="shared" si="5"/>
        <v>0</v>
      </c>
      <c r="J24" s="43">
        <f t="shared" si="6"/>
        <v>0</v>
      </c>
      <c r="K24" s="43">
        <f t="shared" si="7"/>
        <v>0</v>
      </c>
      <c r="L24" s="43"/>
      <c r="M24" s="43"/>
      <c r="N24" s="43"/>
      <c r="O24" s="43"/>
      <c r="P24" s="43"/>
      <c r="Q24" s="43"/>
      <c r="R24" s="43"/>
      <c r="S24" s="43"/>
      <c r="T24" s="43"/>
      <c r="U24" s="43"/>
      <c r="V24" s="43"/>
      <c r="W24" s="43"/>
      <c r="X24" s="43"/>
      <c r="Y24" s="43"/>
      <c r="Z24" s="43"/>
      <c r="AA24" s="43"/>
      <c r="AB24" s="43"/>
      <c r="AC24" s="43"/>
      <c r="AD24" s="43"/>
      <c r="AE24" s="43"/>
      <c r="AF24" s="44"/>
    </row>
    <row r="25" spans="2:32" ht="16.5" x14ac:dyDescent="0.3">
      <c r="B25" s="17"/>
      <c r="C25" s="39" t="s">
        <v>20</v>
      </c>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1"/>
    </row>
    <row r="26" spans="2:32" ht="16.5" x14ac:dyDescent="0.3">
      <c r="B26" s="17"/>
      <c r="C26" s="42"/>
      <c r="D26" s="43">
        <f t="shared" si="0"/>
        <v>0</v>
      </c>
      <c r="E26" s="43">
        <f t="shared" si="1"/>
        <v>0</v>
      </c>
      <c r="F26" s="43">
        <f t="shared" si="2"/>
        <v>0</v>
      </c>
      <c r="G26" s="43">
        <f t="shared" si="3"/>
        <v>0</v>
      </c>
      <c r="H26" s="43">
        <f t="shared" si="4"/>
        <v>0</v>
      </c>
      <c r="I26" s="43">
        <f t="shared" si="5"/>
        <v>0</v>
      </c>
      <c r="J26" s="43">
        <f t="shared" si="6"/>
        <v>0</v>
      </c>
      <c r="K26" s="43">
        <f t="shared" si="7"/>
        <v>0</v>
      </c>
      <c r="L26" s="43"/>
      <c r="M26" s="43"/>
      <c r="N26" s="43"/>
      <c r="O26" s="43"/>
      <c r="P26" s="43"/>
      <c r="Q26" s="43"/>
      <c r="R26" s="43"/>
      <c r="S26" s="43"/>
      <c r="T26" s="43"/>
      <c r="U26" s="43"/>
      <c r="V26" s="43"/>
      <c r="W26" s="43"/>
      <c r="X26" s="43"/>
      <c r="Y26" s="43"/>
      <c r="Z26" s="43"/>
      <c r="AA26" s="43"/>
      <c r="AB26" s="43"/>
      <c r="AC26" s="43"/>
      <c r="AD26" s="43"/>
      <c r="AE26" s="43"/>
      <c r="AF26" s="44"/>
    </row>
    <row r="27" spans="2:32" ht="16.5" x14ac:dyDescent="0.3">
      <c r="B27" s="17"/>
      <c r="C27" s="39" t="s">
        <v>21</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1"/>
    </row>
    <row r="28" spans="2:32" ht="16.5" x14ac:dyDescent="0.3">
      <c r="B28" s="17"/>
      <c r="C28" s="42"/>
      <c r="D28" s="43">
        <f t="shared" si="0"/>
        <v>0</v>
      </c>
      <c r="E28" s="43">
        <f t="shared" si="1"/>
        <v>0</v>
      </c>
      <c r="F28" s="43">
        <f t="shared" si="2"/>
        <v>0</v>
      </c>
      <c r="G28" s="43">
        <f t="shared" si="3"/>
        <v>0</v>
      </c>
      <c r="H28" s="43">
        <f t="shared" si="4"/>
        <v>0</v>
      </c>
      <c r="I28" s="43">
        <f t="shared" si="5"/>
        <v>0</v>
      </c>
      <c r="J28" s="43">
        <f t="shared" si="6"/>
        <v>0</v>
      </c>
      <c r="K28" s="43">
        <f t="shared" si="7"/>
        <v>0</v>
      </c>
      <c r="L28" s="43"/>
      <c r="M28" s="43"/>
      <c r="N28" s="43"/>
      <c r="O28" s="43"/>
      <c r="P28" s="43"/>
      <c r="Q28" s="43"/>
      <c r="R28" s="43"/>
      <c r="S28" s="43"/>
      <c r="T28" s="43"/>
      <c r="U28" s="43"/>
      <c r="V28" s="43"/>
      <c r="W28" s="43"/>
      <c r="X28" s="43"/>
      <c r="Y28" s="43"/>
      <c r="Z28" s="43"/>
      <c r="AA28" s="43"/>
      <c r="AB28" s="43"/>
      <c r="AC28" s="43"/>
      <c r="AD28" s="43"/>
      <c r="AE28" s="43"/>
      <c r="AF28" s="44"/>
    </row>
    <row r="29" spans="2:32" ht="16.5" x14ac:dyDescent="0.3">
      <c r="B29" s="17"/>
      <c r="C29" s="39" t="s">
        <v>22</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1"/>
    </row>
    <row r="30" spans="2:32" ht="16.5" x14ac:dyDescent="0.3">
      <c r="B30" s="17"/>
      <c r="C30" s="42"/>
      <c r="D30" s="43">
        <f t="shared" si="0"/>
        <v>0</v>
      </c>
      <c r="E30" s="43">
        <f t="shared" si="1"/>
        <v>0</v>
      </c>
      <c r="F30" s="43">
        <f t="shared" si="2"/>
        <v>0</v>
      </c>
      <c r="G30" s="43">
        <f t="shared" si="3"/>
        <v>0</v>
      </c>
      <c r="H30" s="43">
        <f t="shared" si="4"/>
        <v>0</v>
      </c>
      <c r="I30" s="43">
        <f t="shared" si="5"/>
        <v>0</v>
      </c>
      <c r="J30" s="43">
        <f t="shared" si="6"/>
        <v>0</v>
      </c>
      <c r="K30" s="43">
        <f t="shared" si="7"/>
        <v>0</v>
      </c>
      <c r="L30" s="43"/>
      <c r="M30" s="43"/>
      <c r="N30" s="43"/>
      <c r="O30" s="43"/>
      <c r="P30" s="43"/>
      <c r="Q30" s="43"/>
      <c r="R30" s="43"/>
      <c r="S30" s="43"/>
      <c r="T30" s="43"/>
      <c r="U30" s="43"/>
      <c r="V30" s="43"/>
      <c r="W30" s="43"/>
      <c r="X30" s="43"/>
      <c r="Y30" s="43"/>
      <c r="Z30" s="43"/>
      <c r="AA30" s="43"/>
      <c r="AB30" s="43"/>
      <c r="AC30" s="43"/>
      <c r="AD30" s="43"/>
      <c r="AE30" s="43"/>
      <c r="AF30" s="44"/>
    </row>
    <row r="31" spans="2:32" ht="32.25" customHeight="1" x14ac:dyDescent="0.3">
      <c r="B31" s="17"/>
      <c r="C31" s="45" t="s">
        <v>23</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7"/>
    </row>
    <row r="32" spans="2:32" ht="16.5" x14ac:dyDescent="0.3">
      <c r="B32" s="17"/>
      <c r="C32" s="42"/>
      <c r="D32" s="43">
        <f t="shared" si="0"/>
        <v>3760</v>
      </c>
      <c r="E32" s="43">
        <f t="shared" si="1"/>
        <v>0</v>
      </c>
      <c r="F32" s="43">
        <f t="shared" si="2"/>
        <v>460</v>
      </c>
      <c r="G32" s="43">
        <f t="shared" si="3"/>
        <v>550</v>
      </c>
      <c r="H32" s="43">
        <f t="shared" si="4"/>
        <v>600</v>
      </c>
      <c r="I32" s="43">
        <f t="shared" si="5"/>
        <v>650</v>
      </c>
      <c r="J32" s="43">
        <f t="shared" si="6"/>
        <v>700</v>
      </c>
      <c r="K32" s="43">
        <f t="shared" si="7"/>
        <v>800</v>
      </c>
      <c r="L32" s="43"/>
      <c r="M32" s="43">
        <v>460</v>
      </c>
      <c r="N32" s="43">
        <v>550</v>
      </c>
      <c r="O32" s="43">
        <v>600</v>
      </c>
      <c r="P32" s="43">
        <v>650</v>
      </c>
      <c r="Q32" s="43">
        <v>700</v>
      </c>
      <c r="R32" s="43">
        <v>800</v>
      </c>
      <c r="S32" s="43"/>
      <c r="T32" s="43"/>
      <c r="U32" s="43"/>
      <c r="V32" s="43"/>
      <c r="W32" s="43"/>
      <c r="X32" s="43"/>
      <c r="Y32" s="43"/>
      <c r="Z32" s="43"/>
      <c r="AA32" s="43"/>
      <c r="AB32" s="43"/>
      <c r="AC32" s="43"/>
      <c r="AD32" s="43"/>
      <c r="AE32" s="43"/>
      <c r="AF32" s="44"/>
    </row>
    <row r="33" spans="2:32" ht="16.5" x14ac:dyDescent="0.3">
      <c r="B33" s="17"/>
      <c r="C33" s="39" t="s">
        <v>15</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1"/>
    </row>
    <row r="34" spans="2:32" ht="16.5" x14ac:dyDescent="0.3">
      <c r="B34" s="17"/>
      <c r="C34" s="42"/>
      <c r="D34" s="43">
        <f t="shared" si="0"/>
        <v>78526</v>
      </c>
      <c r="E34" s="43">
        <f t="shared" si="1"/>
        <v>0</v>
      </c>
      <c r="F34" s="43">
        <f t="shared" si="2"/>
        <v>8676</v>
      </c>
      <c r="G34" s="43">
        <f t="shared" si="3"/>
        <v>12400</v>
      </c>
      <c r="H34" s="43">
        <f t="shared" si="4"/>
        <v>13250</v>
      </c>
      <c r="I34" s="43">
        <f t="shared" si="5"/>
        <v>14250</v>
      </c>
      <c r="J34" s="43">
        <f t="shared" si="6"/>
        <v>14750</v>
      </c>
      <c r="K34" s="43">
        <f t="shared" si="7"/>
        <v>15200</v>
      </c>
      <c r="L34" s="43">
        <f>L36+L38+L40+L42</f>
        <v>0</v>
      </c>
      <c r="M34" s="43">
        <f t="shared" ref="M34:AF34" si="19">M36+M38+M40+M42</f>
        <v>8676</v>
      </c>
      <c r="N34" s="43">
        <f t="shared" si="19"/>
        <v>12400</v>
      </c>
      <c r="O34" s="43">
        <f t="shared" si="19"/>
        <v>13250</v>
      </c>
      <c r="P34" s="43">
        <f t="shared" si="19"/>
        <v>14250</v>
      </c>
      <c r="Q34" s="43">
        <f t="shared" si="19"/>
        <v>14750</v>
      </c>
      <c r="R34" s="43">
        <f t="shared" si="19"/>
        <v>15200</v>
      </c>
      <c r="S34" s="43">
        <f t="shared" si="19"/>
        <v>0</v>
      </c>
      <c r="T34" s="43">
        <f t="shared" si="19"/>
        <v>0</v>
      </c>
      <c r="U34" s="43">
        <f t="shared" si="19"/>
        <v>0</v>
      </c>
      <c r="V34" s="43">
        <f t="shared" si="19"/>
        <v>0</v>
      </c>
      <c r="W34" s="43">
        <f t="shared" si="19"/>
        <v>0</v>
      </c>
      <c r="X34" s="43">
        <f t="shared" si="19"/>
        <v>0</v>
      </c>
      <c r="Y34" s="43">
        <f t="shared" si="19"/>
        <v>0</v>
      </c>
      <c r="Z34" s="43">
        <f t="shared" si="19"/>
        <v>0</v>
      </c>
      <c r="AA34" s="43">
        <f t="shared" si="19"/>
        <v>0</v>
      </c>
      <c r="AB34" s="43">
        <f t="shared" si="19"/>
        <v>0</v>
      </c>
      <c r="AC34" s="43">
        <f t="shared" si="19"/>
        <v>0</v>
      </c>
      <c r="AD34" s="43">
        <f t="shared" si="19"/>
        <v>0</v>
      </c>
      <c r="AE34" s="43">
        <f t="shared" si="19"/>
        <v>0</v>
      </c>
      <c r="AF34" s="44">
        <f t="shared" si="19"/>
        <v>0</v>
      </c>
    </row>
    <row r="35" spans="2:32" ht="16.5" x14ac:dyDescent="0.3">
      <c r="B35" s="17"/>
      <c r="C35" s="39" t="s">
        <v>24</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row>
    <row r="36" spans="2:32" ht="16.5" x14ac:dyDescent="0.3">
      <c r="B36" s="17"/>
      <c r="C36" s="42"/>
      <c r="D36" s="43">
        <f t="shared" si="0"/>
        <v>3340</v>
      </c>
      <c r="E36" s="43">
        <f t="shared" si="1"/>
        <v>0</v>
      </c>
      <c r="F36" s="43">
        <f t="shared" si="2"/>
        <v>200</v>
      </c>
      <c r="G36" s="43">
        <f t="shared" si="3"/>
        <v>490</v>
      </c>
      <c r="H36" s="43">
        <f t="shared" si="4"/>
        <v>530</v>
      </c>
      <c r="I36" s="43">
        <f t="shared" si="5"/>
        <v>570</v>
      </c>
      <c r="J36" s="43">
        <f t="shared" si="6"/>
        <v>750</v>
      </c>
      <c r="K36" s="43">
        <f t="shared" si="7"/>
        <v>800</v>
      </c>
      <c r="L36" s="43"/>
      <c r="M36" s="43">
        <v>200</v>
      </c>
      <c r="N36" s="43">
        <v>490</v>
      </c>
      <c r="O36" s="43">
        <v>530</v>
      </c>
      <c r="P36" s="43">
        <v>570</v>
      </c>
      <c r="Q36" s="43">
        <v>750</v>
      </c>
      <c r="R36" s="43">
        <v>800</v>
      </c>
      <c r="S36" s="43"/>
      <c r="T36" s="43"/>
      <c r="U36" s="43"/>
      <c r="V36" s="43"/>
      <c r="W36" s="43"/>
      <c r="X36" s="43"/>
      <c r="Y36" s="43"/>
      <c r="Z36" s="43"/>
      <c r="AA36" s="43"/>
      <c r="AB36" s="43"/>
      <c r="AC36" s="43"/>
      <c r="AD36" s="43"/>
      <c r="AE36" s="43"/>
      <c r="AF36" s="44"/>
    </row>
    <row r="37" spans="2:32" ht="16.5" x14ac:dyDescent="0.3">
      <c r="B37" s="17"/>
      <c r="C37" s="39" t="s">
        <v>25</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1"/>
    </row>
    <row r="38" spans="2:32" ht="16.5" x14ac:dyDescent="0.3">
      <c r="B38" s="17"/>
      <c r="C38" s="42"/>
      <c r="D38" s="43">
        <f t="shared" si="0"/>
        <v>60306</v>
      </c>
      <c r="E38" s="43">
        <f t="shared" si="1"/>
        <v>0</v>
      </c>
      <c r="F38" s="43">
        <f t="shared" si="2"/>
        <v>7146</v>
      </c>
      <c r="G38" s="43">
        <f t="shared" si="3"/>
        <v>9550</v>
      </c>
      <c r="H38" s="43">
        <f t="shared" si="4"/>
        <v>10290</v>
      </c>
      <c r="I38" s="43">
        <f t="shared" si="5"/>
        <v>11020</v>
      </c>
      <c r="J38" s="43">
        <f t="shared" si="6"/>
        <v>11100</v>
      </c>
      <c r="K38" s="43">
        <f t="shared" si="7"/>
        <v>11200</v>
      </c>
      <c r="L38" s="43"/>
      <c r="M38" s="43">
        <v>7146</v>
      </c>
      <c r="N38" s="43">
        <v>9550</v>
      </c>
      <c r="O38" s="43">
        <v>10290</v>
      </c>
      <c r="P38" s="43">
        <v>11020</v>
      </c>
      <c r="Q38" s="43">
        <v>11100</v>
      </c>
      <c r="R38" s="43">
        <v>11200</v>
      </c>
      <c r="S38" s="43"/>
      <c r="T38" s="43"/>
      <c r="U38" s="43"/>
      <c r="V38" s="43"/>
      <c r="W38" s="43"/>
      <c r="X38" s="43"/>
      <c r="Y38" s="43"/>
      <c r="Z38" s="43"/>
      <c r="AA38" s="43"/>
      <c r="AB38" s="43"/>
      <c r="AC38" s="43"/>
      <c r="AD38" s="43"/>
      <c r="AE38" s="43"/>
      <c r="AF38" s="44"/>
    </row>
    <row r="39" spans="2:32" ht="16.5" x14ac:dyDescent="0.3">
      <c r="B39" s="17"/>
      <c r="C39" s="39" t="s">
        <v>26</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row>
    <row r="40" spans="2:32" ht="16.5" x14ac:dyDescent="0.3">
      <c r="B40" s="17"/>
      <c r="C40" s="42"/>
      <c r="D40" s="43">
        <f t="shared" si="0"/>
        <v>13880</v>
      </c>
      <c r="E40" s="43">
        <f t="shared" si="1"/>
        <v>0</v>
      </c>
      <c r="F40" s="43">
        <f t="shared" si="2"/>
        <v>1200</v>
      </c>
      <c r="G40" s="43">
        <f t="shared" si="3"/>
        <v>2210</v>
      </c>
      <c r="H40" s="43">
        <f t="shared" si="4"/>
        <v>2270</v>
      </c>
      <c r="I40" s="43">
        <f t="shared" si="5"/>
        <v>2485</v>
      </c>
      <c r="J40" s="43">
        <f t="shared" si="6"/>
        <v>2715</v>
      </c>
      <c r="K40" s="43">
        <f t="shared" si="7"/>
        <v>3000</v>
      </c>
      <c r="L40" s="43"/>
      <c r="M40" s="43">
        <v>1200</v>
      </c>
      <c r="N40" s="43">
        <v>2210</v>
      </c>
      <c r="O40" s="43">
        <v>2270</v>
      </c>
      <c r="P40" s="43">
        <v>2485</v>
      </c>
      <c r="Q40" s="43">
        <v>2715</v>
      </c>
      <c r="R40" s="43">
        <v>3000</v>
      </c>
      <c r="S40" s="43"/>
      <c r="T40" s="43"/>
      <c r="U40" s="43"/>
      <c r="V40" s="43"/>
      <c r="W40" s="43"/>
      <c r="X40" s="43"/>
      <c r="Y40" s="43"/>
      <c r="Z40" s="43"/>
      <c r="AA40" s="43"/>
      <c r="AB40" s="43"/>
      <c r="AC40" s="43"/>
      <c r="AD40" s="43"/>
      <c r="AE40" s="43"/>
      <c r="AF40" s="44"/>
    </row>
    <row r="41" spans="2:32" ht="16.5" x14ac:dyDescent="0.3">
      <c r="B41" s="17"/>
      <c r="C41" s="39" t="s">
        <v>27</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1"/>
    </row>
    <row r="42" spans="2:32" ht="16.5" x14ac:dyDescent="0.3">
      <c r="B42" s="17"/>
      <c r="C42" s="42"/>
      <c r="D42" s="43">
        <f t="shared" si="0"/>
        <v>1000</v>
      </c>
      <c r="E42" s="43">
        <f t="shared" si="1"/>
        <v>0</v>
      </c>
      <c r="F42" s="43">
        <f t="shared" si="2"/>
        <v>130</v>
      </c>
      <c r="G42" s="43">
        <f t="shared" si="3"/>
        <v>150</v>
      </c>
      <c r="H42" s="43">
        <f t="shared" si="4"/>
        <v>160</v>
      </c>
      <c r="I42" s="43">
        <f t="shared" si="5"/>
        <v>175</v>
      </c>
      <c r="J42" s="43">
        <f t="shared" si="6"/>
        <v>185</v>
      </c>
      <c r="K42" s="43">
        <f t="shared" si="7"/>
        <v>200</v>
      </c>
      <c r="L42" s="43"/>
      <c r="M42" s="43">
        <v>130</v>
      </c>
      <c r="N42" s="43">
        <v>150</v>
      </c>
      <c r="O42" s="43">
        <v>160</v>
      </c>
      <c r="P42" s="43">
        <v>175</v>
      </c>
      <c r="Q42" s="43">
        <v>185</v>
      </c>
      <c r="R42" s="43">
        <v>200</v>
      </c>
      <c r="S42" s="43"/>
      <c r="T42" s="43"/>
      <c r="U42" s="43"/>
      <c r="V42" s="43"/>
      <c r="W42" s="43"/>
      <c r="X42" s="43"/>
      <c r="Y42" s="43"/>
      <c r="Z42" s="43"/>
      <c r="AA42" s="43"/>
      <c r="AB42" s="43"/>
      <c r="AC42" s="43"/>
      <c r="AD42" s="43"/>
      <c r="AE42" s="43"/>
      <c r="AF42" s="44"/>
    </row>
    <row r="43" spans="2:32" ht="16.5" x14ac:dyDescent="0.3">
      <c r="B43" s="17"/>
      <c r="C43" s="34" t="s">
        <v>16</v>
      </c>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6"/>
    </row>
    <row r="44" spans="2:32" ht="16.5" x14ac:dyDescent="0.3">
      <c r="B44" s="17"/>
      <c r="C44" s="37"/>
      <c r="D44" s="2">
        <f t="shared" si="0"/>
        <v>297118</v>
      </c>
      <c r="E44" s="2">
        <f t="shared" si="1"/>
        <v>0</v>
      </c>
      <c r="F44" s="2">
        <f t="shared" si="2"/>
        <v>40526</v>
      </c>
      <c r="G44" s="2">
        <f t="shared" si="3"/>
        <v>79900</v>
      </c>
      <c r="H44" s="2">
        <f t="shared" si="4"/>
        <v>89100</v>
      </c>
      <c r="I44" s="2">
        <f t="shared" si="5"/>
        <v>40300</v>
      </c>
      <c r="J44" s="2">
        <f t="shared" si="6"/>
        <v>47292</v>
      </c>
      <c r="K44" s="2">
        <f t="shared" si="7"/>
        <v>0</v>
      </c>
      <c r="L44" s="2">
        <f>L46+L48+L50+L52+L54+L56</f>
        <v>0</v>
      </c>
      <c r="M44" s="2">
        <f t="shared" ref="M44:AF44" si="20">M46+M48+M50+M52+M54+M56</f>
        <v>40526</v>
      </c>
      <c r="N44" s="2">
        <f t="shared" si="20"/>
        <v>79900</v>
      </c>
      <c r="O44" s="2">
        <f t="shared" si="20"/>
        <v>89100</v>
      </c>
      <c r="P44" s="2">
        <f t="shared" si="20"/>
        <v>40300</v>
      </c>
      <c r="Q44" s="2">
        <f t="shared" si="20"/>
        <v>47292</v>
      </c>
      <c r="R44" s="2">
        <f t="shared" si="20"/>
        <v>0</v>
      </c>
      <c r="S44" s="2">
        <f t="shared" si="20"/>
        <v>0</v>
      </c>
      <c r="T44" s="2">
        <f t="shared" si="20"/>
        <v>0</v>
      </c>
      <c r="U44" s="2">
        <f t="shared" si="20"/>
        <v>0</v>
      </c>
      <c r="V44" s="2">
        <f t="shared" si="20"/>
        <v>0</v>
      </c>
      <c r="W44" s="2">
        <f t="shared" si="20"/>
        <v>0</v>
      </c>
      <c r="X44" s="2">
        <f t="shared" si="20"/>
        <v>0</v>
      </c>
      <c r="Y44" s="2">
        <f t="shared" si="20"/>
        <v>0</v>
      </c>
      <c r="Z44" s="2">
        <f t="shared" si="20"/>
        <v>0</v>
      </c>
      <c r="AA44" s="2">
        <f t="shared" si="20"/>
        <v>0</v>
      </c>
      <c r="AB44" s="2">
        <f t="shared" si="20"/>
        <v>0</v>
      </c>
      <c r="AC44" s="2">
        <f t="shared" si="20"/>
        <v>0</v>
      </c>
      <c r="AD44" s="2">
        <f t="shared" si="20"/>
        <v>0</v>
      </c>
      <c r="AE44" s="2">
        <f t="shared" si="20"/>
        <v>0</v>
      </c>
      <c r="AF44" s="38">
        <f t="shared" si="20"/>
        <v>0</v>
      </c>
    </row>
    <row r="45" spans="2:32" ht="16.5" x14ac:dyDescent="0.3">
      <c r="B45" s="17"/>
      <c r="C45" s="39" t="s">
        <v>28</v>
      </c>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1"/>
    </row>
    <row r="46" spans="2:32" ht="16.5" x14ac:dyDescent="0.3">
      <c r="B46" s="17"/>
      <c r="C46" s="42"/>
      <c r="D46" s="43">
        <f t="shared" si="0"/>
        <v>39618</v>
      </c>
      <c r="E46" s="43">
        <f t="shared" si="1"/>
        <v>0</v>
      </c>
      <c r="F46" s="43">
        <f t="shared" si="2"/>
        <v>987</v>
      </c>
      <c r="G46" s="43">
        <f t="shared" si="3"/>
        <v>9000</v>
      </c>
      <c r="H46" s="43">
        <f t="shared" si="4"/>
        <v>15000</v>
      </c>
      <c r="I46" s="43">
        <f t="shared" si="5"/>
        <v>7000</v>
      </c>
      <c r="J46" s="43">
        <f t="shared" si="6"/>
        <v>7631</v>
      </c>
      <c r="K46" s="43">
        <f t="shared" si="7"/>
        <v>0</v>
      </c>
      <c r="L46" s="43"/>
      <c r="M46" s="43">
        <v>987</v>
      </c>
      <c r="N46" s="43">
        <v>9000</v>
      </c>
      <c r="O46" s="43">
        <v>15000</v>
      </c>
      <c r="P46" s="43">
        <v>7000</v>
      </c>
      <c r="Q46" s="43">
        <v>7631</v>
      </c>
      <c r="R46" s="43"/>
      <c r="S46" s="43"/>
      <c r="T46" s="43"/>
      <c r="U46" s="43"/>
      <c r="V46" s="43"/>
      <c r="W46" s="43"/>
      <c r="X46" s="43"/>
      <c r="Y46" s="43"/>
      <c r="Z46" s="43"/>
      <c r="AA46" s="43"/>
      <c r="AB46" s="43"/>
      <c r="AC46" s="43"/>
      <c r="AD46" s="43"/>
      <c r="AE46" s="43"/>
      <c r="AF46" s="44"/>
    </row>
    <row r="47" spans="2:32" ht="16.5" x14ac:dyDescent="0.3">
      <c r="B47" s="17"/>
      <c r="C47" s="39" t="s">
        <v>29</v>
      </c>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row>
    <row r="48" spans="2:32" ht="16.5" x14ac:dyDescent="0.3">
      <c r="B48" s="17"/>
      <c r="C48" s="42"/>
      <c r="D48" s="43">
        <f t="shared" si="0"/>
        <v>128700</v>
      </c>
      <c r="E48" s="43">
        <f t="shared" si="1"/>
        <v>0</v>
      </c>
      <c r="F48" s="43">
        <f t="shared" si="2"/>
        <v>34173</v>
      </c>
      <c r="G48" s="43">
        <f t="shared" si="3"/>
        <v>44000</v>
      </c>
      <c r="H48" s="43">
        <f t="shared" si="4"/>
        <v>25000</v>
      </c>
      <c r="I48" s="43">
        <f t="shared" si="5"/>
        <v>7000</v>
      </c>
      <c r="J48" s="43">
        <f t="shared" si="6"/>
        <v>18527</v>
      </c>
      <c r="K48" s="43">
        <f t="shared" si="7"/>
        <v>0</v>
      </c>
      <c r="L48" s="43"/>
      <c r="M48" s="43">
        <v>34173</v>
      </c>
      <c r="N48" s="43">
        <v>44000</v>
      </c>
      <c r="O48" s="43">
        <v>25000</v>
      </c>
      <c r="P48" s="43">
        <v>7000</v>
      </c>
      <c r="Q48" s="43">
        <v>18527</v>
      </c>
      <c r="R48" s="43"/>
      <c r="S48" s="43"/>
      <c r="T48" s="43"/>
      <c r="U48" s="43"/>
      <c r="V48" s="43"/>
      <c r="W48" s="43"/>
      <c r="X48" s="43"/>
      <c r="Y48" s="43"/>
      <c r="Z48" s="43"/>
      <c r="AA48" s="43"/>
      <c r="AB48" s="43"/>
      <c r="AC48" s="43"/>
      <c r="AD48" s="43"/>
      <c r="AE48" s="43"/>
      <c r="AF48" s="44"/>
    </row>
    <row r="49" spans="2:32" ht="16.5" x14ac:dyDescent="0.3">
      <c r="B49" s="17"/>
      <c r="C49" s="39" t="s">
        <v>30</v>
      </c>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1"/>
    </row>
    <row r="50" spans="2:32" ht="16.5" x14ac:dyDescent="0.3">
      <c r="B50" s="17"/>
      <c r="C50" s="42"/>
      <c r="D50" s="43">
        <f t="shared" si="0"/>
        <v>62400</v>
      </c>
      <c r="E50" s="43">
        <f t="shared" si="1"/>
        <v>0</v>
      </c>
      <c r="F50" s="43">
        <f t="shared" si="2"/>
        <v>130</v>
      </c>
      <c r="G50" s="43">
        <f t="shared" si="3"/>
        <v>17000</v>
      </c>
      <c r="H50" s="43">
        <f t="shared" si="4"/>
        <v>31600</v>
      </c>
      <c r="I50" s="43">
        <f t="shared" si="5"/>
        <v>10000</v>
      </c>
      <c r="J50" s="43">
        <f t="shared" si="6"/>
        <v>3670</v>
      </c>
      <c r="K50" s="43">
        <f t="shared" si="7"/>
        <v>0</v>
      </c>
      <c r="L50" s="43"/>
      <c r="M50" s="43">
        <v>130</v>
      </c>
      <c r="N50" s="43">
        <v>17000</v>
      </c>
      <c r="O50" s="43">
        <v>31600</v>
      </c>
      <c r="P50" s="43">
        <v>10000</v>
      </c>
      <c r="Q50" s="43">
        <v>3670</v>
      </c>
      <c r="R50" s="43"/>
      <c r="S50" s="43"/>
      <c r="T50" s="43"/>
      <c r="U50" s="43"/>
      <c r="V50" s="43"/>
      <c r="W50" s="43"/>
      <c r="X50" s="43"/>
      <c r="Y50" s="43"/>
      <c r="Z50" s="43"/>
      <c r="AA50" s="43"/>
      <c r="AB50" s="43"/>
      <c r="AC50" s="43"/>
      <c r="AD50" s="43"/>
      <c r="AE50" s="43"/>
      <c r="AF50" s="44"/>
    </row>
    <row r="51" spans="2:32" ht="16.5" x14ac:dyDescent="0.3">
      <c r="B51" s="17"/>
      <c r="C51" s="39" t="s">
        <v>31</v>
      </c>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row>
    <row r="52" spans="2:32" ht="16.5" x14ac:dyDescent="0.3">
      <c r="B52" s="17"/>
      <c r="C52" s="42"/>
      <c r="D52" s="43">
        <f t="shared" si="0"/>
        <v>20200</v>
      </c>
      <c r="E52" s="43">
        <f t="shared" si="1"/>
        <v>0</v>
      </c>
      <c r="F52" s="43">
        <f t="shared" si="2"/>
        <v>371</v>
      </c>
      <c r="G52" s="43">
        <f t="shared" si="3"/>
        <v>3000</v>
      </c>
      <c r="H52" s="43">
        <f t="shared" si="4"/>
        <v>8000</v>
      </c>
      <c r="I52" s="43">
        <f t="shared" si="5"/>
        <v>5800</v>
      </c>
      <c r="J52" s="43">
        <f t="shared" si="6"/>
        <v>3029</v>
      </c>
      <c r="K52" s="43">
        <f t="shared" si="7"/>
        <v>0</v>
      </c>
      <c r="L52" s="43"/>
      <c r="M52" s="43">
        <v>371</v>
      </c>
      <c r="N52" s="43">
        <v>3000</v>
      </c>
      <c r="O52" s="43">
        <v>8000</v>
      </c>
      <c r="P52" s="43">
        <v>5800</v>
      </c>
      <c r="Q52" s="43">
        <v>3029</v>
      </c>
      <c r="R52" s="43"/>
      <c r="S52" s="43"/>
      <c r="T52" s="43"/>
      <c r="U52" s="43"/>
      <c r="V52" s="43"/>
      <c r="W52" s="43"/>
      <c r="X52" s="43"/>
      <c r="Y52" s="43"/>
      <c r="Z52" s="43"/>
      <c r="AA52" s="43"/>
      <c r="AB52" s="43"/>
      <c r="AC52" s="43"/>
      <c r="AD52" s="43"/>
      <c r="AE52" s="43"/>
      <c r="AF52" s="44"/>
    </row>
    <row r="53" spans="2:32" ht="16.5" x14ac:dyDescent="0.3">
      <c r="B53" s="17"/>
      <c r="C53" s="39" t="s">
        <v>32</v>
      </c>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1"/>
    </row>
    <row r="54" spans="2:32" ht="16.5" x14ac:dyDescent="0.3">
      <c r="B54" s="17"/>
      <c r="C54" s="42"/>
      <c r="D54" s="43">
        <f t="shared" si="0"/>
        <v>20200</v>
      </c>
      <c r="E54" s="43">
        <f t="shared" si="1"/>
        <v>0</v>
      </c>
      <c r="F54" s="43">
        <f t="shared" si="2"/>
        <v>365</v>
      </c>
      <c r="G54" s="43">
        <f t="shared" si="3"/>
        <v>1400</v>
      </c>
      <c r="H54" s="43">
        <f t="shared" si="4"/>
        <v>4000</v>
      </c>
      <c r="I54" s="43">
        <f t="shared" si="5"/>
        <v>5000</v>
      </c>
      <c r="J54" s="43">
        <f t="shared" si="6"/>
        <v>9435</v>
      </c>
      <c r="K54" s="43">
        <f t="shared" si="7"/>
        <v>0</v>
      </c>
      <c r="L54" s="43"/>
      <c r="M54" s="43">
        <v>365</v>
      </c>
      <c r="N54" s="43">
        <v>1400</v>
      </c>
      <c r="O54" s="43">
        <v>4000</v>
      </c>
      <c r="P54" s="43">
        <v>5000</v>
      </c>
      <c r="Q54" s="43">
        <v>9435</v>
      </c>
      <c r="R54" s="43"/>
      <c r="S54" s="43"/>
      <c r="T54" s="43"/>
      <c r="U54" s="43"/>
      <c r="V54" s="43"/>
      <c r="W54" s="43"/>
      <c r="X54" s="43"/>
      <c r="Y54" s="43"/>
      <c r="Z54" s="43"/>
      <c r="AA54" s="43"/>
      <c r="AB54" s="43"/>
      <c r="AC54" s="43"/>
      <c r="AD54" s="43"/>
      <c r="AE54" s="43"/>
      <c r="AF54" s="44"/>
    </row>
    <row r="55" spans="2:32" ht="16.5" x14ac:dyDescent="0.3">
      <c r="B55" s="17"/>
      <c r="C55" s="39" t="s">
        <v>33</v>
      </c>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row>
    <row r="56" spans="2:32" ht="16.5" x14ac:dyDescent="0.3">
      <c r="B56" s="17"/>
      <c r="C56" s="42"/>
      <c r="D56" s="43">
        <f t="shared" si="0"/>
        <v>26000</v>
      </c>
      <c r="E56" s="43">
        <f t="shared" si="1"/>
        <v>0</v>
      </c>
      <c r="F56" s="43">
        <f t="shared" si="2"/>
        <v>4500</v>
      </c>
      <c r="G56" s="43">
        <f t="shared" si="3"/>
        <v>5500</v>
      </c>
      <c r="H56" s="43">
        <f t="shared" si="4"/>
        <v>5500</v>
      </c>
      <c r="I56" s="43">
        <f t="shared" si="5"/>
        <v>5500</v>
      </c>
      <c r="J56" s="43">
        <f t="shared" si="6"/>
        <v>5000</v>
      </c>
      <c r="K56" s="43">
        <f t="shared" si="7"/>
        <v>0</v>
      </c>
      <c r="L56" s="43"/>
      <c r="M56" s="43">
        <v>4500</v>
      </c>
      <c r="N56" s="43">
        <v>5500</v>
      </c>
      <c r="O56" s="43">
        <v>5500</v>
      </c>
      <c r="P56" s="43">
        <v>5500</v>
      </c>
      <c r="Q56" s="43">
        <v>5000</v>
      </c>
      <c r="R56" s="43"/>
      <c r="S56" s="43"/>
      <c r="T56" s="43"/>
      <c r="U56" s="43"/>
      <c r="V56" s="43"/>
      <c r="W56" s="43"/>
      <c r="X56" s="43"/>
      <c r="Y56" s="43"/>
      <c r="Z56" s="43"/>
      <c r="AA56" s="43"/>
      <c r="AB56" s="43"/>
      <c r="AC56" s="43"/>
      <c r="AD56" s="43"/>
      <c r="AE56" s="43"/>
      <c r="AF56" s="44"/>
    </row>
    <row r="57" spans="2:32" ht="16.5" x14ac:dyDescent="0.3">
      <c r="B57" s="48"/>
      <c r="C57" s="49" t="s">
        <v>34</v>
      </c>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1"/>
    </row>
    <row r="58" spans="2:32" ht="16.5" x14ac:dyDescent="0.3">
      <c r="B58" s="48"/>
      <c r="C58" s="52"/>
      <c r="D58" s="53">
        <f t="shared" si="0"/>
        <v>2645194</v>
      </c>
      <c r="E58" s="53">
        <f t="shared" si="1"/>
        <v>0</v>
      </c>
      <c r="F58" s="53">
        <f t="shared" si="2"/>
        <v>315828</v>
      </c>
      <c r="G58" s="53">
        <f t="shared" si="3"/>
        <v>573796</v>
      </c>
      <c r="H58" s="53">
        <f t="shared" si="4"/>
        <v>526340</v>
      </c>
      <c r="I58" s="53">
        <f t="shared" si="5"/>
        <v>540008</v>
      </c>
      <c r="J58" s="53">
        <f t="shared" si="6"/>
        <v>547222</v>
      </c>
      <c r="K58" s="53">
        <f t="shared" si="7"/>
        <v>142000</v>
      </c>
      <c r="L58" s="53">
        <f>L60+L76+L80+L86+L92+L94+L96</f>
        <v>0</v>
      </c>
      <c r="M58" s="53">
        <f t="shared" ref="M58:AF58" si="21">M60+M76+M80+M86+M92+M94+M96</f>
        <v>270889</v>
      </c>
      <c r="N58" s="53">
        <f t="shared" si="21"/>
        <v>573796</v>
      </c>
      <c r="O58" s="53">
        <f t="shared" si="21"/>
        <v>499840</v>
      </c>
      <c r="P58" s="53">
        <f t="shared" si="21"/>
        <v>513508</v>
      </c>
      <c r="Q58" s="53">
        <f t="shared" si="21"/>
        <v>520722</v>
      </c>
      <c r="R58" s="53">
        <f t="shared" si="21"/>
        <v>142000</v>
      </c>
      <c r="S58" s="53">
        <f t="shared" si="21"/>
        <v>0</v>
      </c>
      <c r="T58" s="53">
        <f t="shared" si="21"/>
        <v>0</v>
      </c>
      <c r="U58" s="53">
        <f t="shared" si="21"/>
        <v>0</v>
      </c>
      <c r="V58" s="53">
        <f t="shared" si="21"/>
        <v>0</v>
      </c>
      <c r="W58" s="53">
        <f t="shared" si="21"/>
        <v>0</v>
      </c>
      <c r="X58" s="53">
        <f t="shared" si="21"/>
        <v>0</v>
      </c>
      <c r="Y58" s="53">
        <f t="shared" si="21"/>
        <v>0</v>
      </c>
      <c r="Z58" s="53">
        <f t="shared" si="21"/>
        <v>0</v>
      </c>
      <c r="AA58" s="53">
        <f t="shared" si="21"/>
        <v>44939</v>
      </c>
      <c r="AB58" s="53">
        <f t="shared" si="21"/>
        <v>0</v>
      </c>
      <c r="AC58" s="53">
        <f t="shared" si="21"/>
        <v>26500</v>
      </c>
      <c r="AD58" s="53">
        <f t="shared" si="21"/>
        <v>26500</v>
      </c>
      <c r="AE58" s="53">
        <f t="shared" si="21"/>
        <v>26500</v>
      </c>
      <c r="AF58" s="53">
        <f t="shared" si="21"/>
        <v>0</v>
      </c>
    </row>
    <row r="59" spans="2:32" ht="16.5" x14ac:dyDescent="0.3">
      <c r="B59" s="17"/>
      <c r="C59" s="34" t="s">
        <v>35</v>
      </c>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6"/>
    </row>
    <row r="60" spans="2:32" ht="16.5" x14ac:dyDescent="0.3">
      <c r="B60" s="17"/>
      <c r="C60" s="37"/>
      <c r="D60" s="2">
        <f t="shared" si="0"/>
        <v>1643304</v>
      </c>
      <c r="E60" s="2">
        <f t="shared" si="1"/>
        <v>0</v>
      </c>
      <c r="F60" s="2">
        <f t="shared" si="2"/>
        <v>191438</v>
      </c>
      <c r="G60" s="2">
        <f t="shared" si="3"/>
        <v>343796</v>
      </c>
      <c r="H60" s="2">
        <f t="shared" si="4"/>
        <v>357840</v>
      </c>
      <c r="I60" s="2">
        <f t="shared" si="5"/>
        <v>371508</v>
      </c>
      <c r="J60" s="2">
        <f t="shared" si="6"/>
        <v>378722</v>
      </c>
      <c r="K60" s="2">
        <f t="shared" si="7"/>
        <v>0</v>
      </c>
      <c r="L60" s="2">
        <f>L62+L64+L66+L68+L70+L72+L74</f>
        <v>0</v>
      </c>
      <c r="M60" s="2">
        <f t="shared" ref="M60:AF60" si="22">M62+M64+M66+M68+M70+M72+M74</f>
        <v>191438</v>
      </c>
      <c r="N60" s="2">
        <f t="shared" si="22"/>
        <v>343796</v>
      </c>
      <c r="O60" s="2">
        <f t="shared" si="22"/>
        <v>357840</v>
      </c>
      <c r="P60" s="2">
        <f t="shared" si="22"/>
        <v>371508</v>
      </c>
      <c r="Q60" s="2">
        <f t="shared" si="22"/>
        <v>378722</v>
      </c>
      <c r="R60" s="2">
        <f t="shared" si="22"/>
        <v>0</v>
      </c>
      <c r="S60" s="2">
        <f t="shared" si="22"/>
        <v>0</v>
      </c>
      <c r="T60" s="2">
        <f t="shared" si="22"/>
        <v>0</v>
      </c>
      <c r="U60" s="2">
        <f t="shared" si="22"/>
        <v>0</v>
      </c>
      <c r="V60" s="2">
        <f t="shared" si="22"/>
        <v>0</v>
      </c>
      <c r="W60" s="2">
        <f t="shared" si="22"/>
        <v>0</v>
      </c>
      <c r="X60" s="2">
        <f t="shared" si="22"/>
        <v>0</v>
      </c>
      <c r="Y60" s="2">
        <f t="shared" si="22"/>
        <v>0</v>
      </c>
      <c r="Z60" s="2">
        <f t="shared" si="22"/>
        <v>0</v>
      </c>
      <c r="AA60" s="2">
        <f t="shared" si="22"/>
        <v>0</v>
      </c>
      <c r="AB60" s="2">
        <f t="shared" si="22"/>
        <v>0</v>
      </c>
      <c r="AC60" s="2">
        <f t="shared" si="22"/>
        <v>0</v>
      </c>
      <c r="AD60" s="2">
        <f t="shared" si="22"/>
        <v>0</v>
      </c>
      <c r="AE60" s="2">
        <f t="shared" si="22"/>
        <v>0</v>
      </c>
      <c r="AF60" s="38">
        <f t="shared" si="22"/>
        <v>0</v>
      </c>
    </row>
    <row r="61" spans="2:32" ht="16.5" x14ac:dyDescent="0.3">
      <c r="B61" s="17"/>
      <c r="C61" s="39" t="s">
        <v>39</v>
      </c>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1"/>
    </row>
    <row r="62" spans="2:32" ht="16.5" x14ac:dyDescent="0.3">
      <c r="B62" s="17"/>
      <c r="C62" s="42"/>
      <c r="D62" s="43">
        <f t="shared" si="0"/>
        <v>443640</v>
      </c>
      <c r="E62" s="43">
        <f t="shared" si="1"/>
        <v>0</v>
      </c>
      <c r="F62" s="43">
        <f t="shared" si="2"/>
        <v>79640</v>
      </c>
      <c r="G62" s="43">
        <f t="shared" si="3"/>
        <v>88000</v>
      </c>
      <c r="H62" s="43">
        <f t="shared" si="4"/>
        <v>90000</v>
      </c>
      <c r="I62" s="43">
        <f t="shared" si="5"/>
        <v>92000</v>
      </c>
      <c r="J62" s="43">
        <f t="shared" si="6"/>
        <v>94000</v>
      </c>
      <c r="K62" s="43">
        <f t="shared" si="7"/>
        <v>0</v>
      </c>
      <c r="L62" s="43"/>
      <c r="M62" s="43">
        <f>86000-6360</f>
        <v>79640</v>
      </c>
      <c r="N62" s="43">
        <v>88000</v>
      </c>
      <c r="O62" s="43">
        <v>90000</v>
      </c>
      <c r="P62" s="43">
        <v>92000</v>
      </c>
      <c r="Q62" s="43">
        <v>94000</v>
      </c>
      <c r="R62" s="43"/>
      <c r="S62" s="43"/>
      <c r="T62" s="43"/>
      <c r="U62" s="43"/>
      <c r="V62" s="43"/>
      <c r="W62" s="43"/>
      <c r="X62" s="43"/>
      <c r="Y62" s="43"/>
      <c r="Z62" s="43"/>
      <c r="AA62" s="43"/>
      <c r="AB62" s="43"/>
      <c r="AC62" s="43"/>
      <c r="AD62" s="43"/>
      <c r="AE62" s="43"/>
      <c r="AF62" s="44"/>
    </row>
    <row r="63" spans="2:32" ht="16.5" x14ac:dyDescent="0.3">
      <c r="B63" s="17"/>
      <c r="C63" s="39" t="s">
        <v>40</v>
      </c>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1"/>
    </row>
    <row r="64" spans="2:32" ht="16.5" x14ac:dyDescent="0.3">
      <c r="B64" s="17"/>
      <c r="C64" s="42"/>
      <c r="D64" s="43">
        <f t="shared" si="0"/>
        <v>77090</v>
      </c>
      <c r="E64" s="43">
        <f t="shared" si="1"/>
        <v>0</v>
      </c>
      <c r="F64" s="43">
        <f t="shared" si="2"/>
        <v>0</v>
      </c>
      <c r="G64" s="43">
        <f t="shared" si="3"/>
        <v>17360</v>
      </c>
      <c r="H64" s="43">
        <f t="shared" si="4"/>
        <v>18580</v>
      </c>
      <c r="I64" s="43">
        <f t="shared" si="5"/>
        <v>19880</v>
      </c>
      <c r="J64" s="43">
        <f t="shared" si="6"/>
        <v>21270</v>
      </c>
      <c r="K64" s="43">
        <f t="shared" si="7"/>
        <v>0</v>
      </c>
      <c r="L64" s="43"/>
      <c r="M64" s="43"/>
      <c r="N64" s="43">
        <v>17360</v>
      </c>
      <c r="O64" s="43">
        <v>18580</v>
      </c>
      <c r="P64" s="43">
        <v>19880</v>
      </c>
      <c r="Q64" s="43">
        <v>21270</v>
      </c>
      <c r="R64" s="43"/>
      <c r="S64" s="43"/>
      <c r="T64" s="43"/>
      <c r="U64" s="43"/>
      <c r="V64" s="43"/>
      <c r="W64" s="43"/>
      <c r="X64" s="43"/>
      <c r="Y64" s="43"/>
      <c r="Z64" s="43"/>
      <c r="AA64" s="43"/>
      <c r="AB64" s="43"/>
      <c r="AC64" s="43"/>
      <c r="AD64" s="43"/>
      <c r="AE64" s="43"/>
      <c r="AF64" s="44"/>
    </row>
    <row r="65" spans="2:32" ht="16.5" x14ac:dyDescent="0.3">
      <c r="B65" s="17"/>
      <c r="C65" s="39" t="s">
        <v>41</v>
      </c>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1"/>
    </row>
    <row r="66" spans="2:32" ht="16.5" x14ac:dyDescent="0.3">
      <c r="B66" s="17"/>
      <c r="C66" s="42"/>
      <c r="D66" s="43">
        <f t="shared" si="0"/>
        <v>940425</v>
      </c>
      <c r="E66" s="43">
        <f t="shared" si="1"/>
        <v>0</v>
      </c>
      <c r="F66" s="43">
        <f t="shared" si="2"/>
        <v>93425</v>
      </c>
      <c r="G66" s="43">
        <f t="shared" si="3"/>
        <v>200000</v>
      </c>
      <c r="H66" s="43">
        <f t="shared" si="4"/>
        <v>209000</v>
      </c>
      <c r="I66" s="43">
        <f t="shared" si="5"/>
        <v>218000</v>
      </c>
      <c r="J66" s="43">
        <f t="shared" si="6"/>
        <v>220000</v>
      </c>
      <c r="K66" s="43">
        <f t="shared" si="7"/>
        <v>0</v>
      </c>
      <c r="L66" s="43"/>
      <c r="M66" s="43">
        <f>92750+675</f>
        <v>93425</v>
      </c>
      <c r="N66" s="43">
        <v>200000</v>
      </c>
      <c r="O66" s="43">
        <v>209000</v>
      </c>
      <c r="P66" s="43">
        <v>218000</v>
      </c>
      <c r="Q66" s="43">
        <v>220000</v>
      </c>
      <c r="R66" s="43"/>
      <c r="S66" s="43"/>
      <c r="T66" s="43"/>
      <c r="U66" s="43"/>
      <c r="V66" s="43"/>
      <c r="W66" s="43"/>
      <c r="X66" s="43"/>
      <c r="Y66" s="43"/>
      <c r="Z66" s="43"/>
      <c r="AA66" s="43"/>
      <c r="AB66" s="43"/>
      <c r="AC66" s="43"/>
      <c r="AD66" s="43"/>
      <c r="AE66" s="43"/>
      <c r="AF66" s="44"/>
    </row>
    <row r="67" spans="2:32" ht="16.5" x14ac:dyDescent="0.3">
      <c r="B67" s="17"/>
      <c r="C67" s="39" t="s">
        <v>42</v>
      </c>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1"/>
    </row>
    <row r="68" spans="2:32" ht="16.5" x14ac:dyDescent="0.3">
      <c r="B68" s="17"/>
      <c r="C68" s="42"/>
      <c r="D68" s="43">
        <f t="shared" si="0"/>
        <v>0</v>
      </c>
      <c r="E68" s="43">
        <f t="shared" si="1"/>
        <v>0</v>
      </c>
      <c r="F68" s="43">
        <f t="shared" si="2"/>
        <v>0</v>
      </c>
      <c r="G68" s="43">
        <f t="shared" si="3"/>
        <v>0</v>
      </c>
      <c r="H68" s="43">
        <f t="shared" si="4"/>
        <v>0</v>
      </c>
      <c r="I68" s="43">
        <f t="shared" si="5"/>
        <v>0</v>
      </c>
      <c r="J68" s="43">
        <f t="shared" si="6"/>
        <v>0</v>
      </c>
      <c r="K68" s="43">
        <f t="shared" si="7"/>
        <v>0</v>
      </c>
      <c r="L68" s="43"/>
      <c r="M68" s="43"/>
      <c r="N68" s="43"/>
      <c r="O68" s="43"/>
      <c r="P68" s="43"/>
      <c r="Q68" s="43"/>
      <c r="R68" s="43"/>
      <c r="S68" s="43"/>
      <c r="T68" s="43"/>
      <c r="U68" s="43"/>
      <c r="V68" s="43"/>
      <c r="W68" s="43"/>
      <c r="X68" s="43"/>
      <c r="Y68" s="43"/>
      <c r="Z68" s="43"/>
      <c r="AA68" s="43"/>
      <c r="AB68" s="43"/>
      <c r="AC68" s="43"/>
      <c r="AD68" s="43"/>
      <c r="AE68" s="43"/>
      <c r="AF68" s="44"/>
    </row>
    <row r="69" spans="2:32" ht="16.5" x14ac:dyDescent="0.3">
      <c r="B69" s="17"/>
      <c r="C69" s="39" t="s">
        <v>43</v>
      </c>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1"/>
    </row>
    <row r="70" spans="2:32" ht="16.5" x14ac:dyDescent="0.3">
      <c r="B70" s="17"/>
      <c r="C70" s="42"/>
      <c r="D70" s="43">
        <f t="shared" si="0"/>
        <v>65448</v>
      </c>
      <c r="E70" s="43">
        <f t="shared" si="1"/>
        <v>0</v>
      </c>
      <c r="F70" s="43">
        <f t="shared" si="2"/>
        <v>5448</v>
      </c>
      <c r="G70" s="43">
        <f t="shared" si="3"/>
        <v>15000</v>
      </c>
      <c r="H70" s="43">
        <f t="shared" si="4"/>
        <v>15000</v>
      </c>
      <c r="I70" s="43">
        <f t="shared" si="5"/>
        <v>15000</v>
      </c>
      <c r="J70" s="43">
        <f t="shared" si="6"/>
        <v>15000</v>
      </c>
      <c r="K70" s="43">
        <f t="shared" si="7"/>
        <v>0</v>
      </c>
      <c r="L70" s="43"/>
      <c r="M70" s="43">
        <v>5448</v>
      </c>
      <c r="N70" s="43">
        <v>15000</v>
      </c>
      <c r="O70" s="43">
        <v>15000</v>
      </c>
      <c r="P70" s="43">
        <v>15000</v>
      </c>
      <c r="Q70" s="43">
        <v>15000</v>
      </c>
      <c r="R70" s="43"/>
      <c r="S70" s="43"/>
      <c r="T70" s="43"/>
      <c r="U70" s="43"/>
      <c r="V70" s="43"/>
      <c r="W70" s="43"/>
      <c r="X70" s="43"/>
      <c r="Y70" s="43"/>
      <c r="Z70" s="43"/>
      <c r="AA70" s="43"/>
      <c r="AB70" s="43"/>
      <c r="AC70" s="43"/>
      <c r="AD70" s="43"/>
      <c r="AE70" s="43"/>
      <c r="AF70" s="44"/>
    </row>
    <row r="71" spans="2:32" ht="36.75" customHeight="1" x14ac:dyDescent="0.3">
      <c r="B71" s="17"/>
      <c r="C71" s="45" t="s">
        <v>44</v>
      </c>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7"/>
    </row>
    <row r="72" spans="2:32" ht="16.5" x14ac:dyDescent="0.3">
      <c r="B72" s="17"/>
      <c r="C72" s="42"/>
      <c r="D72" s="43">
        <f t="shared" si="0"/>
        <v>67325</v>
      </c>
      <c r="E72" s="43">
        <f t="shared" si="1"/>
        <v>0</v>
      </c>
      <c r="F72" s="43">
        <f t="shared" si="2"/>
        <v>7325</v>
      </c>
      <c r="G72" s="43">
        <f t="shared" si="3"/>
        <v>15000</v>
      </c>
      <c r="H72" s="43">
        <f t="shared" si="4"/>
        <v>15000</v>
      </c>
      <c r="I72" s="43">
        <f t="shared" si="5"/>
        <v>15000</v>
      </c>
      <c r="J72" s="43">
        <f t="shared" si="6"/>
        <v>15000</v>
      </c>
      <c r="K72" s="43">
        <f t="shared" si="7"/>
        <v>0</v>
      </c>
      <c r="L72" s="43"/>
      <c r="M72" s="54">
        <v>7325</v>
      </c>
      <c r="N72" s="43">
        <v>15000</v>
      </c>
      <c r="O72" s="43">
        <v>15000</v>
      </c>
      <c r="P72" s="43">
        <v>15000</v>
      </c>
      <c r="Q72" s="43">
        <v>15000</v>
      </c>
      <c r="R72" s="43"/>
      <c r="S72" s="43"/>
      <c r="T72" s="43"/>
      <c r="U72" s="43"/>
      <c r="V72" s="43"/>
      <c r="W72" s="43"/>
      <c r="X72" s="43"/>
      <c r="Y72" s="43"/>
      <c r="Z72" s="43"/>
      <c r="AA72" s="43"/>
      <c r="AB72" s="43"/>
      <c r="AC72" s="43"/>
      <c r="AD72" s="43"/>
      <c r="AE72" s="43"/>
      <c r="AF72" s="44"/>
    </row>
    <row r="73" spans="2:32" ht="36" customHeight="1" x14ac:dyDescent="0.3">
      <c r="B73" s="17"/>
      <c r="C73" s="45" t="s">
        <v>45</v>
      </c>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7"/>
    </row>
    <row r="74" spans="2:32" ht="16.5" x14ac:dyDescent="0.3">
      <c r="B74" s="17"/>
      <c r="C74" s="42"/>
      <c r="D74" s="43">
        <f t="shared" si="0"/>
        <v>49376</v>
      </c>
      <c r="E74" s="43">
        <f t="shared" si="1"/>
        <v>0</v>
      </c>
      <c r="F74" s="43">
        <f t="shared" si="2"/>
        <v>5600</v>
      </c>
      <c r="G74" s="43">
        <f t="shared" si="3"/>
        <v>8436</v>
      </c>
      <c r="H74" s="43">
        <f t="shared" si="4"/>
        <v>10260</v>
      </c>
      <c r="I74" s="43">
        <f t="shared" si="5"/>
        <v>11628</v>
      </c>
      <c r="J74" s="43">
        <f t="shared" si="6"/>
        <v>13452</v>
      </c>
      <c r="K74" s="43">
        <f t="shared" si="7"/>
        <v>0</v>
      </c>
      <c r="L74" s="43"/>
      <c r="M74" s="43">
        <v>5600</v>
      </c>
      <c r="N74" s="43">
        <v>8436</v>
      </c>
      <c r="O74" s="43">
        <v>10260</v>
      </c>
      <c r="P74" s="43">
        <v>11628</v>
      </c>
      <c r="Q74" s="43">
        <v>13452</v>
      </c>
      <c r="R74" s="43"/>
      <c r="S74" s="43"/>
      <c r="T74" s="43"/>
      <c r="U74" s="43"/>
      <c r="V74" s="43"/>
      <c r="W74" s="43"/>
      <c r="X74" s="43"/>
      <c r="Y74" s="43"/>
      <c r="Z74" s="43"/>
      <c r="AA74" s="43"/>
      <c r="AB74" s="43"/>
      <c r="AC74" s="43"/>
      <c r="AD74" s="43"/>
      <c r="AE74" s="43"/>
      <c r="AF74" s="44"/>
    </row>
    <row r="75" spans="2:32" ht="21.75" customHeight="1" x14ac:dyDescent="0.3">
      <c r="B75" s="17"/>
      <c r="C75" s="55" t="s">
        <v>36</v>
      </c>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7"/>
    </row>
    <row r="76" spans="2:32" ht="16.5" x14ac:dyDescent="0.3">
      <c r="B76" s="17"/>
      <c r="C76" s="37"/>
      <c r="D76" s="2">
        <f t="shared" si="0"/>
        <v>142390</v>
      </c>
      <c r="E76" s="2">
        <f t="shared" si="1"/>
        <v>0</v>
      </c>
      <c r="F76" s="2">
        <f t="shared" si="2"/>
        <v>62890</v>
      </c>
      <c r="G76" s="2">
        <f t="shared" si="3"/>
        <v>0</v>
      </c>
      <c r="H76" s="2">
        <f t="shared" si="4"/>
        <v>26500</v>
      </c>
      <c r="I76" s="2">
        <f t="shared" si="5"/>
        <v>26500</v>
      </c>
      <c r="J76" s="2">
        <f t="shared" si="6"/>
        <v>26500</v>
      </c>
      <c r="K76" s="2">
        <f t="shared" si="7"/>
        <v>0</v>
      </c>
      <c r="L76" s="2">
        <f>L78</f>
        <v>0</v>
      </c>
      <c r="M76" s="2">
        <f t="shared" ref="M76:AF76" si="23">M78</f>
        <v>17951</v>
      </c>
      <c r="N76" s="2">
        <f t="shared" si="23"/>
        <v>0</v>
      </c>
      <c r="O76" s="2">
        <f t="shared" si="23"/>
        <v>0</v>
      </c>
      <c r="P76" s="2">
        <f t="shared" si="23"/>
        <v>0</v>
      </c>
      <c r="Q76" s="2">
        <f t="shared" si="23"/>
        <v>0</v>
      </c>
      <c r="R76" s="2">
        <f t="shared" si="23"/>
        <v>0</v>
      </c>
      <c r="S76" s="2">
        <f t="shared" si="23"/>
        <v>0</v>
      </c>
      <c r="T76" s="2">
        <f t="shared" si="23"/>
        <v>0</v>
      </c>
      <c r="U76" s="2">
        <f t="shared" si="23"/>
        <v>0</v>
      </c>
      <c r="V76" s="2">
        <f t="shared" si="23"/>
        <v>0</v>
      </c>
      <c r="W76" s="2">
        <f t="shared" si="23"/>
        <v>0</v>
      </c>
      <c r="X76" s="2">
        <f t="shared" si="23"/>
        <v>0</v>
      </c>
      <c r="Y76" s="2">
        <f t="shared" si="23"/>
        <v>0</v>
      </c>
      <c r="Z76" s="2">
        <f t="shared" si="23"/>
        <v>0</v>
      </c>
      <c r="AA76" s="2">
        <f t="shared" si="23"/>
        <v>44939</v>
      </c>
      <c r="AB76" s="2">
        <f t="shared" si="23"/>
        <v>0</v>
      </c>
      <c r="AC76" s="2">
        <f t="shared" si="23"/>
        <v>26500</v>
      </c>
      <c r="AD76" s="2">
        <f t="shared" si="23"/>
        <v>26500</v>
      </c>
      <c r="AE76" s="2">
        <f t="shared" si="23"/>
        <v>26500</v>
      </c>
      <c r="AF76" s="38">
        <f t="shared" si="23"/>
        <v>0</v>
      </c>
    </row>
    <row r="77" spans="2:32" ht="21.75" customHeight="1" x14ac:dyDescent="0.3">
      <c r="B77" s="17"/>
      <c r="C77" s="45" t="s">
        <v>46</v>
      </c>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7"/>
    </row>
    <row r="78" spans="2:32" ht="16.5" x14ac:dyDescent="0.3">
      <c r="B78" s="17"/>
      <c r="C78" s="42"/>
      <c r="D78" s="43">
        <f t="shared" si="0"/>
        <v>142390</v>
      </c>
      <c r="E78" s="43">
        <f t="shared" si="1"/>
        <v>0</v>
      </c>
      <c r="F78" s="43">
        <f t="shared" si="2"/>
        <v>62890</v>
      </c>
      <c r="G78" s="43">
        <f t="shared" si="3"/>
        <v>0</v>
      </c>
      <c r="H78" s="43">
        <f t="shared" si="4"/>
        <v>26500</v>
      </c>
      <c r="I78" s="43">
        <f t="shared" si="5"/>
        <v>26500</v>
      </c>
      <c r="J78" s="43">
        <f t="shared" si="6"/>
        <v>26500</v>
      </c>
      <c r="K78" s="43">
        <f t="shared" si="7"/>
        <v>0</v>
      </c>
      <c r="L78" s="43"/>
      <c r="M78" s="43">
        <v>17951</v>
      </c>
      <c r="N78" s="43"/>
      <c r="O78" s="43"/>
      <c r="P78" s="43"/>
      <c r="Q78" s="43"/>
      <c r="R78" s="43"/>
      <c r="S78" s="43"/>
      <c r="T78" s="43"/>
      <c r="U78" s="43"/>
      <c r="V78" s="43"/>
      <c r="W78" s="43"/>
      <c r="X78" s="43"/>
      <c r="Y78" s="43"/>
      <c r="Z78" s="43"/>
      <c r="AA78" s="43">
        <f>32239+12700</f>
        <v>44939</v>
      </c>
      <c r="AB78" s="43"/>
      <c r="AC78" s="43">
        <v>26500</v>
      </c>
      <c r="AD78" s="43">
        <v>26500</v>
      </c>
      <c r="AE78" s="43">
        <v>26500</v>
      </c>
      <c r="AF78" s="44"/>
    </row>
    <row r="79" spans="2:32" ht="21.75" customHeight="1" x14ac:dyDescent="0.3">
      <c r="B79" s="17"/>
      <c r="C79" s="55" t="s">
        <v>37</v>
      </c>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7"/>
    </row>
    <row r="80" spans="2:32" ht="16.5" x14ac:dyDescent="0.3">
      <c r="B80" s="17"/>
      <c r="C80" s="37"/>
      <c r="D80" s="2">
        <f t="shared" si="0"/>
        <v>545500</v>
      </c>
      <c r="E80" s="2">
        <f t="shared" si="1"/>
        <v>0</v>
      </c>
      <c r="F80" s="2">
        <f t="shared" si="2"/>
        <v>45500</v>
      </c>
      <c r="G80" s="2">
        <f t="shared" si="3"/>
        <v>100000</v>
      </c>
      <c r="H80" s="2">
        <f t="shared" si="4"/>
        <v>100000</v>
      </c>
      <c r="I80" s="2">
        <f t="shared" si="5"/>
        <v>100000</v>
      </c>
      <c r="J80" s="2">
        <f t="shared" si="6"/>
        <v>100000</v>
      </c>
      <c r="K80" s="2">
        <f t="shared" si="7"/>
        <v>100000</v>
      </c>
      <c r="L80" s="2">
        <f>L82+L84</f>
        <v>0</v>
      </c>
      <c r="M80" s="2">
        <f t="shared" ref="M80:AF80" si="24">M82+M84</f>
        <v>45500</v>
      </c>
      <c r="N80" s="2">
        <f t="shared" si="24"/>
        <v>100000</v>
      </c>
      <c r="O80" s="2">
        <f t="shared" si="24"/>
        <v>100000</v>
      </c>
      <c r="P80" s="2">
        <f t="shared" si="24"/>
        <v>100000</v>
      </c>
      <c r="Q80" s="2">
        <f t="shared" si="24"/>
        <v>100000</v>
      </c>
      <c r="R80" s="2">
        <f t="shared" si="24"/>
        <v>100000</v>
      </c>
      <c r="S80" s="2">
        <f t="shared" si="24"/>
        <v>0</v>
      </c>
      <c r="T80" s="2">
        <f t="shared" si="24"/>
        <v>0</v>
      </c>
      <c r="U80" s="2">
        <f t="shared" si="24"/>
        <v>0</v>
      </c>
      <c r="V80" s="2">
        <f t="shared" si="24"/>
        <v>0</v>
      </c>
      <c r="W80" s="2">
        <f t="shared" si="24"/>
        <v>0</v>
      </c>
      <c r="X80" s="2">
        <f t="shared" si="24"/>
        <v>0</v>
      </c>
      <c r="Y80" s="2">
        <f t="shared" si="24"/>
        <v>0</v>
      </c>
      <c r="Z80" s="2">
        <f t="shared" si="24"/>
        <v>0</v>
      </c>
      <c r="AA80" s="2">
        <f t="shared" si="24"/>
        <v>0</v>
      </c>
      <c r="AB80" s="2">
        <f t="shared" si="24"/>
        <v>0</v>
      </c>
      <c r="AC80" s="2">
        <f t="shared" si="24"/>
        <v>0</v>
      </c>
      <c r="AD80" s="2">
        <f t="shared" si="24"/>
        <v>0</v>
      </c>
      <c r="AE80" s="2">
        <f t="shared" si="24"/>
        <v>0</v>
      </c>
      <c r="AF80" s="38">
        <f t="shared" si="24"/>
        <v>0</v>
      </c>
    </row>
    <row r="81" spans="2:32" ht="21.75" customHeight="1" x14ac:dyDescent="0.3">
      <c r="B81" s="17"/>
      <c r="C81" s="45" t="s">
        <v>47</v>
      </c>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7"/>
    </row>
    <row r="82" spans="2:32" ht="16.5" x14ac:dyDescent="0.3">
      <c r="B82" s="17"/>
      <c r="C82" s="42"/>
      <c r="D82" s="43">
        <f t="shared" si="0"/>
        <v>457376</v>
      </c>
      <c r="E82" s="43">
        <f t="shared" si="1"/>
        <v>0</v>
      </c>
      <c r="F82" s="43">
        <f t="shared" si="2"/>
        <v>33376</v>
      </c>
      <c r="G82" s="43">
        <f t="shared" si="3"/>
        <v>84000</v>
      </c>
      <c r="H82" s="43">
        <f t="shared" si="4"/>
        <v>85000</v>
      </c>
      <c r="I82" s="43">
        <f t="shared" si="5"/>
        <v>85000</v>
      </c>
      <c r="J82" s="43">
        <f t="shared" si="6"/>
        <v>85000</v>
      </c>
      <c r="K82" s="43">
        <f t="shared" si="7"/>
        <v>85000</v>
      </c>
      <c r="L82" s="43"/>
      <c r="M82" s="43">
        <v>33376</v>
      </c>
      <c r="N82" s="43">
        <v>84000</v>
      </c>
      <c r="O82" s="43">
        <v>85000</v>
      </c>
      <c r="P82" s="43">
        <v>85000</v>
      </c>
      <c r="Q82" s="43">
        <v>85000</v>
      </c>
      <c r="R82" s="43">
        <v>85000</v>
      </c>
      <c r="S82" s="43"/>
      <c r="T82" s="43"/>
      <c r="U82" s="43"/>
      <c r="V82" s="43"/>
      <c r="W82" s="43"/>
      <c r="X82" s="43"/>
      <c r="Y82" s="43"/>
      <c r="Z82" s="43"/>
      <c r="AA82" s="43"/>
      <c r="AB82" s="43"/>
      <c r="AC82" s="43"/>
      <c r="AD82" s="43"/>
      <c r="AE82" s="43"/>
      <c r="AF82" s="44"/>
    </row>
    <row r="83" spans="2:32" ht="21.75" customHeight="1" x14ac:dyDescent="0.3">
      <c r="B83" s="17"/>
      <c r="C83" s="45" t="s">
        <v>65</v>
      </c>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7"/>
    </row>
    <row r="84" spans="2:32" ht="16.5" x14ac:dyDescent="0.3">
      <c r="B84" s="17"/>
      <c r="C84" s="42"/>
      <c r="D84" s="43">
        <f t="shared" si="0"/>
        <v>88124</v>
      </c>
      <c r="E84" s="43">
        <f t="shared" si="1"/>
        <v>0</v>
      </c>
      <c r="F84" s="43">
        <f t="shared" si="2"/>
        <v>12124</v>
      </c>
      <c r="G84" s="43">
        <f t="shared" si="3"/>
        <v>16000</v>
      </c>
      <c r="H84" s="43">
        <f t="shared" si="4"/>
        <v>15000</v>
      </c>
      <c r="I84" s="43">
        <f t="shared" si="5"/>
        <v>15000</v>
      </c>
      <c r="J84" s="43">
        <f t="shared" si="6"/>
        <v>15000</v>
      </c>
      <c r="K84" s="43">
        <f t="shared" si="7"/>
        <v>15000</v>
      </c>
      <c r="L84" s="43"/>
      <c r="M84" s="43">
        <v>12124</v>
      </c>
      <c r="N84" s="43">
        <v>16000</v>
      </c>
      <c r="O84" s="43">
        <v>15000</v>
      </c>
      <c r="P84" s="43">
        <v>15000</v>
      </c>
      <c r="Q84" s="43">
        <v>15000</v>
      </c>
      <c r="R84" s="43">
        <v>15000</v>
      </c>
      <c r="S84" s="43"/>
      <c r="T84" s="43"/>
      <c r="U84" s="43"/>
      <c r="V84" s="43"/>
      <c r="W84" s="43"/>
      <c r="X84" s="43"/>
      <c r="Y84" s="43"/>
      <c r="Z84" s="43"/>
      <c r="AA84" s="43"/>
      <c r="AB84" s="43"/>
      <c r="AC84" s="43"/>
      <c r="AD84" s="43"/>
      <c r="AE84" s="43"/>
      <c r="AF84" s="44"/>
    </row>
    <row r="85" spans="2:32" ht="21.75" customHeight="1" x14ac:dyDescent="0.3">
      <c r="B85" s="17"/>
      <c r="C85" s="55" t="s">
        <v>38</v>
      </c>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7"/>
    </row>
    <row r="86" spans="2:32" ht="16.5" x14ac:dyDescent="0.3">
      <c r="B86" s="17"/>
      <c r="C86" s="37"/>
      <c r="D86" s="2">
        <f t="shared" si="0"/>
        <v>314000</v>
      </c>
      <c r="E86" s="2">
        <f t="shared" si="1"/>
        <v>0</v>
      </c>
      <c r="F86" s="2">
        <f t="shared" si="2"/>
        <v>16000</v>
      </c>
      <c r="G86" s="2">
        <f t="shared" si="3"/>
        <v>130000</v>
      </c>
      <c r="H86" s="2">
        <f t="shared" si="4"/>
        <v>42000</v>
      </c>
      <c r="I86" s="2">
        <f t="shared" si="5"/>
        <v>42000</v>
      </c>
      <c r="J86" s="2">
        <f t="shared" si="6"/>
        <v>42000</v>
      </c>
      <c r="K86" s="2">
        <f t="shared" si="7"/>
        <v>42000</v>
      </c>
      <c r="L86" s="2">
        <f>L88+L90</f>
        <v>0</v>
      </c>
      <c r="M86" s="2">
        <f t="shared" ref="M86:AF86" si="25">M88+M90</f>
        <v>16000</v>
      </c>
      <c r="N86" s="2">
        <f t="shared" si="25"/>
        <v>130000</v>
      </c>
      <c r="O86" s="2">
        <f t="shared" si="25"/>
        <v>42000</v>
      </c>
      <c r="P86" s="2">
        <f t="shared" si="25"/>
        <v>42000</v>
      </c>
      <c r="Q86" s="2">
        <f t="shared" si="25"/>
        <v>42000</v>
      </c>
      <c r="R86" s="2">
        <f t="shared" si="25"/>
        <v>42000</v>
      </c>
      <c r="S86" s="2">
        <f t="shared" si="25"/>
        <v>0</v>
      </c>
      <c r="T86" s="2">
        <f t="shared" si="25"/>
        <v>0</v>
      </c>
      <c r="U86" s="2">
        <f t="shared" si="25"/>
        <v>0</v>
      </c>
      <c r="V86" s="2">
        <f t="shared" si="25"/>
        <v>0</v>
      </c>
      <c r="W86" s="2">
        <f t="shared" si="25"/>
        <v>0</v>
      </c>
      <c r="X86" s="2">
        <f t="shared" si="25"/>
        <v>0</v>
      </c>
      <c r="Y86" s="2">
        <f t="shared" si="25"/>
        <v>0</v>
      </c>
      <c r="Z86" s="2">
        <f t="shared" si="25"/>
        <v>0</v>
      </c>
      <c r="AA86" s="2">
        <f t="shared" si="25"/>
        <v>0</v>
      </c>
      <c r="AB86" s="2">
        <f t="shared" si="25"/>
        <v>0</v>
      </c>
      <c r="AC86" s="2">
        <f t="shared" si="25"/>
        <v>0</v>
      </c>
      <c r="AD86" s="2">
        <f t="shared" si="25"/>
        <v>0</v>
      </c>
      <c r="AE86" s="2">
        <f t="shared" si="25"/>
        <v>0</v>
      </c>
      <c r="AF86" s="38">
        <f t="shared" si="25"/>
        <v>0</v>
      </c>
    </row>
    <row r="87" spans="2:32" ht="21.75" customHeight="1" x14ac:dyDescent="0.3">
      <c r="B87" s="17"/>
      <c r="C87" s="45" t="s">
        <v>48</v>
      </c>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7"/>
    </row>
    <row r="88" spans="2:32" ht="16.5" x14ac:dyDescent="0.3">
      <c r="B88" s="17"/>
      <c r="C88" s="42"/>
      <c r="D88" s="43">
        <f t="shared" si="0"/>
        <v>268000</v>
      </c>
      <c r="E88" s="43">
        <f t="shared" si="1"/>
        <v>0</v>
      </c>
      <c r="F88" s="43">
        <f t="shared" si="2"/>
        <v>9000</v>
      </c>
      <c r="G88" s="43">
        <f t="shared" si="3"/>
        <v>119000</v>
      </c>
      <c r="H88" s="43">
        <f t="shared" si="4"/>
        <v>35000</v>
      </c>
      <c r="I88" s="43">
        <f t="shared" si="5"/>
        <v>35000</v>
      </c>
      <c r="J88" s="43">
        <f t="shared" si="6"/>
        <v>35000</v>
      </c>
      <c r="K88" s="43">
        <f t="shared" si="7"/>
        <v>35000</v>
      </c>
      <c r="L88" s="43"/>
      <c r="M88" s="43">
        <v>9000</v>
      </c>
      <c r="N88" s="43">
        <v>119000</v>
      </c>
      <c r="O88" s="43">
        <v>35000</v>
      </c>
      <c r="P88" s="43">
        <v>35000</v>
      </c>
      <c r="Q88" s="43">
        <v>35000</v>
      </c>
      <c r="R88" s="43">
        <v>35000</v>
      </c>
      <c r="S88" s="43"/>
      <c r="T88" s="43"/>
      <c r="U88" s="43"/>
      <c r="V88" s="43"/>
      <c r="W88" s="43"/>
      <c r="X88" s="43"/>
      <c r="Y88" s="43"/>
      <c r="Z88" s="43"/>
      <c r="AA88" s="43"/>
      <c r="AB88" s="43"/>
      <c r="AC88" s="43"/>
      <c r="AD88" s="43"/>
      <c r="AE88" s="43"/>
      <c r="AF88" s="44"/>
    </row>
    <row r="89" spans="2:32" ht="21.75" customHeight="1" x14ac:dyDescent="0.3">
      <c r="B89" s="17"/>
      <c r="C89" s="45" t="s">
        <v>49</v>
      </c>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7"/>
    </row>
    <row r="90" spans="2:32" ht="16.5" x14ac:dyDescent="0.3">
      <c r="B90" s="17"/>
      <c r="C90" s="42"/>
      <c r="D90" s="43">
        <f t="shared" si="0"/>
        <v>46000</v>
      </c>
      <c r="E90" s="43">
        <f t="shared" si="1"/>
        <v>0</v>
      </c>
      <c r="F90" s="43">
        <f t="shared" si="2"/>
        <v>7000</v>
      </c>
      <c r="G90" s="43">
        <f t="shared" si="3"/>
        <v>11000</v>
      </c>
      <c r="H90" s="43">
        <f t="shared" si="4"/>
        <v>7000</v>
      </c>
      <c r="I90" s="43">
        <f t="shared" si="5"/>
        <v>7000</v>
      </c>
      <c r="J90" s="43">
        <f t="shared" si="6"/>
        <v>7000</v>
      </c>
      <c r="K90" s="43">
        <f t="shared" si="7"/>
        <v>7000</v>
      </c>
      <c r="L90" s="43"/>
      <c r="M90" s="43">
        <v>7000</v>
      </c>
      <c r="N90" s="43">
        <v>11000</v>
      </c>
      <c r="O90" s="43">
        <v>7000</v>
      </c>
      <c r="P90" s="43">
        <v>7000</v>
      </c>
      <c r="Q90" s="43">
        <v>7000</v>
      </c>
      <c r="R90" s="43">
        <v>7000</v>
      </c>
      <c r="S90" s="43"/>
      <c r="T90" s="43"/>
      <c r="U90" s="43"/>
      <c r="V90" s="43"/>
      <c r="W90" s="43"/>
      <c r="X90" s="43"/>
      <c r="Y90" s="43"/>
      <c r="Z90" s="43"/>
      <c r="AA90" s="43"/>
      <c r="AB90" s="43"/>
      <c r="AC90" s="43"/>
      <c r="AD90" s="43"/>
      <c r="AE90" s="43"/>
      <c r="AF90" s="44"/>
    </row>
    <row r="91" spans="2:32" ht="21.75" hidden="1" customHeight="1" x14ac:dyDescent="0.3">
      <c r="B91" s="17"/>
      <c r="C91" s="45" t="s">
        <v>66</v>
      </c>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7"/>
    </row>
    <row r="92" spans="2:32" ht="16.5" hidden="1" x14ac:dyDescent="0.3">
      <c r="B92" s="17"/>
      <c r="C92" s="42"/>
      <c r="D92" s="43">
        <f t="shared" ref="D92" si="26">E92+F92+G92+H92+I92+J92+K92</f>
        <v>0</v>
      </c>
      <c r="E92" s="43">
        <f t="shared" ref="E92" si="27">L92+S92+Z92</f>
        <v>0</v>
      </c>
      <c r="F92" s="43">
        <f t="shared" ref="F92" si="28">M92+T92+AA92</f>
        <v>0</v>
      </c>
      <c r="G92" s="43">
        <f t="shared" ref="G92" si="29">N92+U92+AB92</f>
        <v>0</v>
      </c>
      <c r="H92" s="43">
        <f t="shared" ref="H92" si="30">O92+V92+AC92</f>
        <v>0</v>
      </c>
      <c r="I92" s="43">
        <f t="shared" ref="I92" si="31">P92+W92+AD92</f>
        <v>0</v>
      </c>
      <c r="J92" s="43">
        <f t="shared" ref="J92" si="32">Q92+X92+AE92</f>
        <v>0</v>
      </c>
      <c r="K92" s="43">
        <f t="shared" ref="K92" si="33">R92+Y92+AF92</f>
        <v>0</v>
      </c>
      <c r="L92" s="43"/>
      <c r="M92" s="43"/>
      <c r="N92" s="43"/>
      <c r="O92" s="43"/>
      <c r="P92" s="43"/>
      <c r="Q92" s="43"/>
      <c r="R92" s="43"/>
      <c r="S92" s="43"/>
      <c r="T92" s="43"/>
      <c r="U92" s="43"/>
      <c r="V92" s="43"/>
      <c r="W92" s="43"/>
      <c r="X92" s="43"/>
      <c r="Y92" s="43"/>
      <c r="Z92" s="43"/>
      <c r="AA92" s="43"/>
      <c r="AB92" s="43"/>
      <c r="AC92" s="43"/>
      <c r="AD92" s="43"/>
      <c r="AE92" s="43"/>
      <c r="AF92" s="44"/>
    </row>
    <row r="93" spans="2:32" ht="21.75" hidden="1" customHeight="1" x14ac:dyDescent="0.3">
      <c r="B93" s="17"/>
      <c r="C93" s="45" t="s">
        <v>68</v>
      </c>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7"/>
    </row>
    <row r="94" spans="2:32" ht="16.5" hidden="1" x14ac:dyDescent="0.3">
      <c r="B94" s="17"/>
      <c r="C94" s="42"/>
      <c r="D94" s="43">
        <f t="shared" ref="D94" si="34">E94+F94+G94+H94+I94+J94+K94</f>
        <v>0</v>
      </c>
      <c r="E94" s="43">
        <f t="shared" ref="E94" si="35">L94+S94+Z94</f>
        <v>0</v>
      </c>
      <c r="F94" s="43">
        <f t="shared" ref="F94" si="36">M94+T94+AA94</f>
        <v>0</v>
      </c>
      <c r="G94" s="43">
        <f t="shared" ref="G94" si="37">N94+U94+AB94</f>
        <v>0</v>
      </c>
      <c r="H94" s="43">
        <f t="shared" ref="H94" si="38">O94+V94+AC94</f>
        <v>0</v>
      </c>
      <c r="I94" s="43">
        <f t="shared" ref="I94" si="39">P94+W94+AD94</f>
        <v>0</v>
      </c>
      <c r="J94" s="43">
        <f t="shared" ref="J94" si="40">Q94+X94+AE94</f>
        <v>0</v>
      </c>
      <c r="K94" s="43">
        <f t="shared" ref="K94" si="41">R94+Y94+AF94</f>
        <v>0</v>
      </c>
      <c r="L94" s="43"/>
      <c r="M94" s="43"/>
      <c r="N94" s="43"/>
      <c r="O94" s="43"/>
      <c r="P94" s="43"/>
      <c r="Q94" s="43"/>
      <c r="R94" s="43"/>
      <c r="S94" s="43"/>
      <c r="T94" s="43"/>
      <c r="U94" s="43"/>
      <c r="V94" s="43"/>
      <c r="W94" s="43"/>
      <c r="X94" s="43"/>
      <c r="Y94" s="43"/>
      <c r="Z94" s="43"/>
      <c r="AA94" s="43"/>
      <c r="AB94" s="43"/>
      <c r="AC94" s="43"/>
      <c r="AD94" s="43"/>
      <c r="AE94" s="43"/>
      <c r="AF94" s="44"/>
    </row>
    <row r="95" spans="2:32" ht="21.75" hidden="1" customHeight="1" x14ac:dyDescent="0.3">
      <c r="B95" s="17"/>
      <c r="C95" s="45" t="s">
        <v>69</v>
      </c>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7"/>
    </row>
    <row r="96" spans="2:32" ht="16.5" hidden="1" x14ac:dyDescent="0.3">
      <c r="B96" s="17"/>
      <c r="C96" s="42"/>
      <c r="D96" s="43">
        <f t="shared" ref="D96" si="42">E96+F96+G96+H96+I96+J96+K96</f>
        <v>0</v>
      </c>
      <c r="E96" s="43">
        <f t="shared" ref="E96" si="43">L96+S96+Z96</f>
        <v>0</v>
      </c>
      <c r="F96" s="43">
        <f t="shared" ref="F96" si="44">M96+T96+AA96</f>
        <v>0</v>
      </c>
      <c r="G96" s="43">
        <f t="shared" ref="G96" si="45">N96+U96+AB96</f>
        <v>0</v>
      </c>
      <c r="H96" s="43">
        <f t="shared" ref="H96" si="46">O96+V96+AC96</f>
        <v>0</v>
      </c>
      <c r="I96" s="43">
        <f t="shared" ref="I96" si="47">P96+W96+AD96</f>
        <v>0</v>
      </c>
      <c r="J96" s="43">
        <f t="shared" ref="J96" si="48">Q96+X96+AE96</f>
        <v>0</v>
      </c>
      <c r="K96" s="43">
        <f t="shared" ref="K96" si="49">R96+Y96+AF96</f>
        <v>0</v>
      </c>
      <c r="L96" s="43"/>
      <c r="M96" s="43"/>
      <c r="N96" s="43"/>
      <c r="O96" s="43"/>
      <c r="P96" s="43"/>
      <c r="Q96" s="43"/>
      <c r="R96" s="43"/>
      <c r="S96" s="43"/>
      <c r="T96" s="43"/>
      <c r="U96" s="43"/>
      <c r="V96" s="43"/>
      <c r="W96" s="43"/>
      <c r="X96" s="43"/>
      <c r="Y96" s="43"/>
      <c r="Z96" s="43"/>
      <c r="AA96" s="43"/>
      <c r="AB96" s="43"/>
      <c r="AC96" s="43"/>
      <c r="AD96" s="43"/>
      <c r="AE96" s="43"/>
      <c r="AF96" s="44"/>
    </row>
    <row r="97" spans="2:32" ht="21.75" customHeight="1" x14ac:dyDescent="0.3">
      <c r="B97" s="58"/>
      <c r="C97" s="59" t="s">
        <v>50</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1"/>
    </row>
    <row r="98" spans="2:32" ht="16.5" x14ac:dyDescent="0.3">
      <c r="B98" s="58"/>
      <c r="C98" s="62"/>
      <c r="D98" s="63">
        <f t="shared" si="0"/>
        <v>885384</v>
      </c>
      <c r="E98" s="63">
        <f t="shared" si="1"/>
        <v>0</v>
      </c>
      <c r="F98" s="63">
        <f t="shared" si="2"/>
        <v>150914</v>
      </c>
      <c r="G98" s="63">
        <f t="shared" si="3"/>
        <v>175217</v>
      </c>
      <c r="H98" s="63">
        <f t="shared" si="4"/>
        <v>181115</v>
      </c>
      <c r="I98" s="63">
        <f t="shared" si="5"/>
        <v>187308</v>
      </c>
      <c r="J98" s="63">
        <f t="shared" si="6"/>
        <v>190830</v>
      </c>
      <c r="K98" s="63">
        <f t="shared" si="7"/>
        <v>0</v>
      </c>
      <c r="L98" s="63">
        <f>L100+L102+L104+L106+L108+L110+L112+L114</f>
        <v>0</v>
      </c>
      <c r="M98" s="63">
        <f t="shared" ref="M98" si="50">M100+M102+M104+M106+M108+M110+M112+M114</f>
        <v>150914</v>
      </c>
      <c r="N98" s="63">
        <f>N100+N102+N104+N106+N108+N110+N112+N114+N116+N118+N120</f>
        <v>175217</v>
      </c>
      <c r="O98" s="63">
        <f t="shared" ref="O98:AF98" si="51">O100+O102+O104+O106+O108+O110+O112+O114+O116+O118+O120</f>
        <v>181115</v>
      </c>
      <c r="P98" s="63">
        <f t="shared" si="51"/>
        <v>187308</v>
      </c>
      <c r="Q98" s="63">
        <f t="shared" si="51"/>
        <v>190830</v>
      </c>
      <c r="R98" s="63">
        <f t="shared" si="51"/>
        <v>0</v>
      </c>
      <c r="S98" s="63">
        <f t="shared" si="51"/>
        <v>0</v>
      </c>
      <c r="T98" s="63">
        <f t="shared" si="51"/>
        <v>0</v>
      </c>
      <c r="U98" s="63">
        <f t="shared" si="51"/>
        <v>0</v>
      </c>
      <c r="V98" s="63">
        <f t="shared" si="51"/>
        <v>0</v>
      </c>
      <c r="W98" s="63">
        <f t="shared" si="51"/>
        <v>0</v>
      </c>
      <c r="X98" s="63">
        <f t="shared" si="51"/>
        <v>0</v>
      </c>
      <c r="Y98" s="63">
        <f t="shared" si="51"/>
        <v>0</v>
      </c>
      <c r="Z98" s="63">
        <f t="shared" si="51"/>
        <v>0</v>
      </c>
      <c r="AA98" s="63">
        <f t="shared" si="51"/>
        <v>0</v>
      </c>
      <c r="AB98" s="63">
        <f t="shared" si="51"/>
        <v>0</v>
      </c>
      <c r="AC98" s="63">
        <f t="shared" si="51"/>
        <v>0</v>
      </c>
      <c r="AD98" s="63">
        <f t="shared" si="51"/>
        <v>0</v>
      </c>
      <c r="AE98" s="63">
        <f t="shared" si="51"/>
        <v>0</v>
      </c>
      <c r="AF98" s="63">
        <f t="shared" si="51"/>
        <v>0</v>
      </c>
    </row>
    <row r="99" spans="2:32" ht="21.75" customHeight="1" x14ac:dyDescent="0.3">
      <c r="B99" s="17"/>
      <c r="C99" s="45" t="s">
        <v>52</v>
      </c>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7"/>
    </row>
    <row r="100" spans="2:32" ht="16.5" x14ac:dyDescent="0.3">
      <c r="B100" s="17"/>
      <c r="C100" s="42"/>
      <c r="D100" s="43">
        <f t="shared" si="0"/>
        <v>18335</v>
      </c>
      <c r="E100" s="43">
        <f t="shared" si="1"/>
        <v>0</v>
      </c>
      <c r="F100" s="43">
        <f t="shared" si="2"/>
        <v>18335</v>
      </c>
      <c r="G100" s="43">
        <f t="shared" si="3"/>
        <v>0</v>
      </c>
      <c r="H100" s="43">
        <f t="shared" si="4"/>
        <v>0</v>
      </c>
      <c r="I100" s="43">
        <f t="shared" si="5"/>
        <v>0</v>
      </c>
      <c r="J100" s="43">
        <f t="shared" si="6"/>
        <v>0</v>
      </c>
      <c r="K100" s="43">
        <f t="shared" si="7"/>
        <v>0</v>
      </c>
      <c r="L100" s="43"/>
      <c r="M100" s="43">
        <v>18335</v>
      </c>
      <c r="N100" s="43"/>
      <c r="O100" s="43"/>
      <c r="P100" s="43"/>
      <c r="Q100" s="43"/>
      <c r="R100" s="43"/>
      <c r="S100" s="43"/>
      <c r="T100" s="43"/>
      <c r="U100" s="43"/>
      <c r="V100" s="43"/>
      <c r="W100" s="43"/>
      <c r="X100" s="43"/>
      <c r="Y100" s="43"/>
      <c r="Z100" s="43"/>
      <c r="AA100" s="43"/>
      <c r="AB100" s="43"/>
      <c r="AC100" s="43"/>
      <c r="AD100" s="43"/>
      <c r="AE100" s="43"/>
      <c r="AF100" s="44"/>
    </row>
    <row r="101" spans="2:32" ht="21.75" customHeight="1" x14ac:dyDescent="0.3">
      <c r="B101" s="17"/>
      <c r="C101" s="45" t="s">
        <v>73</v>
      </c>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7"/>
    </row>
    <row r="102" spans="2:32" ht="16.5" x14ac:dyDescent="0.3">
      <c r="B102" s="17"/>
      <c r="C102" s="42"/>
      <c r="D102" s="43">
        <f t="shared" si="0"/>
        <v>85264</v>
      </c>
      <c r="E102" s="43">
        <f t="shared" si="1"/>
        <v>0</v>
      </c>
      <c r="F102" s="43">
        <f t="shared" si="2"/>
        <v>85264</v>
      </c>
      <c r="G102" s="43">
        <f t="shared" si="3"/>
        <v>0</v>
      </c>
      <c r="H102" s="43">
        <f t="shared" si="4"/>
        <v>0</v>
      </c>
      <c r="I102" s="43">
        <f t="shared" si="5"/>
        <v>0</v>
      </c>
      <c r="J102" s="43">
        <f t="shared" si="6"/>
        <v>0</v>
      </c>
      <c r="K102" s="43">
        <f t="shared" si="7"/>
        <v>0</v>
      </c>
      <c r="L102" s="43"/>
      <c r="M102" s="43">
        <v>85264</v>
      </c>
      <c r="N102" s="43"/>
      <c r="O102" s="43"/>
      <c r="P102" s="43"/>
      <c r="Q102" s="43"/>
      <c r="R102" s="43"/>
      <c r="S102" s="43"/>
      <c r="T102" s="43"/>
      <c r="U102" s="43"/>
      <c r="V102" s="43"/>
      <c r="W102" s="43"/>
      <c r="X102" s="43"/>
      <c r="Y102" s="43"/>
      <c r="Z102" s="43"/>
      <c r="AA102" s="43"/>
      <c r="AB102" s="43"/>
      <c r="AC102" s="43"/>
      <c r="AD102" s="43"/>
      <c r="AE102" s="43"/>
      <c r="AF102" s="44"/>
    </row>
    <row r="103" spans="2:32" ht="21.75" customHeight="1" x14ac:dyDescent="0.3">
      <c r="B103" s="17"/>
      <c r="C103" s="45" t="s">
        <v>74</v>
      </c>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7"/>
    </row>
    <row r="104" spans="2:32" ht="16.5" x14ac:dyDescent="0.3">
      <c r="B104" s="17"/>
      <c r="C104" s="42"/>
      <c r="D104" s="43">
        <f t="shared" si="0"/>
        <v>14105</v>
      </c>
      <c r="E104" s="43">
        <f t="shared" si="1"/>
        <v>0</v>
      </c>
      <c r="F104" s="43">
        <f t="shared" si="2"/>
        <v>14105</v>
      </c>
      <c r="G104" s="43">
        <f t="shared" si="3"/>
        <v>0</v>
      </c>
      <c r="H104" s="43">
        <f t="shared" si="4"/>
        <v>0</v>
      </c>
      <c r="I104" s="43">
        <f t="shared" si="5"/>
        <v>0</v>
      </c>
      <c r="J104" s="43">
        <f t="shared" si="6"/>
        <v>0</v>
      </c>
      <c r="K104" s="43">
        <f t="shared" si="7"/>
        <v>0</v>
      </c>
      <c r="L104" s="43"/>
      <c r="M104" s="43">
        <v>14105</v>
      </c>
      <c r="N104" s="43"/>
      <c r="O104" s="43"/>
      <c r="P104" s="43"/>
      <c r="Q104" s="43"/>
      <c r="R104" s="43"/>
      <c r="S104" s="43"/>
      <c r="T104" s="43"/>
      <c r="U104" s="43"/>
      <c r="V104" s="43"/>
      <c r="W104" s="43"/>
      <c r="X104" s="43"/>
      <c r="Y104" s="43"/>
      <c r="Z104" s="43"/>
      <c r="AA104" s="43"/>
      <c r="AB104" s="43"/>
      <c r="AC104" s="43"/>
      <c r="AD104" s="43"/>
      <c r="AE104" s="43"/>
      <c r="AF104" s="44"/>
    </row>
    <row r="105" spans="2:32" ht="21.75" customHeight="1" x14ac:dyDescent="0.3">
      <c r="B105" s="17"/>
      <c r="C105" s="45" t="s">
        <v>75</v>
      </c>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7"/>
    </row>
    <row r="106" spans="2:32" ht="16.5" x14ac:dyDescent="0.3">
      <c r="B106" s="17"/>
      <c r="C106" s="42"/>
      <c r="D106" s="43">
        <f t="shared" si="0"/>
        <v>7476</v>
      </c>
      <c r="E106" s="43">
        <f t="shared" si="1"/>
        <v>0</v>
      </c>
      <c r="F106" s="43">
        <f t="shared" si="2"/>
        <v>7476</v>
      </c>
      <c r="G106" s="43">
        <f t="shared" si="3"/>
        <v>0</v>
      </c>
      <c r="H106" s="43">
        <f t="shared" si="4"/>
        <v>0</v>
      </c>
      <c r="I106" s="43">
        <f t="shared" si="5"/>
        <v>0</v>
      </c>
      <c r="J106" s="43">
        <f t="shared" si="6"/>
        <v>0</v>
      </c>
      <c r="K106" s="43">
        <f t="shared" si="7"/>
        <v>0</v>
      </c>
      <c r="L106" s="43"/>
      <c r="M106" s="43">
        <v>7476</v>
      </c>
      <c r="N106" s="43"/>
      <c r="O106" s="43"/>
      <c r="P106" s="43"/>
      <c r="Q106" s="43"/>
      <c r="R106" s="43"/>
      <c r="S106" s="43"/>
      <c r="T106" s="43"/>
      <c r="U106" s="43"/>
      <c r="V106" s="43"/>
      <c r="W106" s="43"/>
      <c r="X106" s="43"/>
      <c r="Y106" s="43"/>
      <c r="Z106" s="43"/>
      <c r="AA106" s="43"/>
      <c r="AB106" s="43"/>
      <c r="AC106" s="43"/>
      <c r="AD106" s="43"/>
      <c r="AE106" s="43"/>
      <c r="AF106" s="44"/>
    </row>
    <row r="107" spans="2:32" ht="34.5" customHeight="1" x14ac:dyDescent="0.3">
      <c r="B107" s="17"/>
      <c r="C107" s="45" t="s">
        <v>76</v>
      </c>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7"/>
    </row>
    <row r="108" spans="2:32" ht="16.5" x14ac:dyDescent="0.3">
      <c r="B108" s="17"/>
      <c r="C108" s="42"/>
      <c r="D108" s="43">
        <f t="shared" si="0"/>
        <v>10219</v>
      </c>
      <c r="E108" s="43">
        <f t="shared" si="1"/>
        <v>0</v>
      </c>
      <c r="F108" s="43">
        <f t="shared" si="2"/>
        <v>10219</v>
      </c>
      <c r="G108" s="43">
        <f t="shared" si="3"/>
        <v>0</v>
      </c>
      <c r="H108" s="43">
        <f t="shared" si="4"/>
        <v>0</v>
      </c>
      <c r="I108" s="43">
        <f t="shared" si="5"/>
        <v>0</v>
      </c>
      <c r="J108" s="43">
        <f t="shared" si="6"/>
        <v>0</v>
      </c>
      <c r="K108" s="43">
        <f t="shared" si="7"/>
        <v>0</v>
      </c>
      <c r="L108" s="43"/>
      <c r="M108" s="43">
        <v>10219</v>
      </c>
      <c r="N108" s="43"/>
      <c r="O108" s="43"/>
      <c r="P108" s="43"/>
      <c r="Q108" s="43"/>
      <c r="R108" s="43"/>
      <c r="S108" s="43"/>
      <c r="T108" s="43"/>
      <c r="U108" s="43"/>
      <c r="V108" s="43"/>
      <c r="W108" s="43"/>
      <c r="X108" s="43"/>
      <c r="Y108" s="43"/>
      <c r="Z108" s="43"/>
      <c r="AA108" s="43"/>
      <c r="AB108" s="43"/>
      <c r="AC108" s="43"/>
      <c r="AD108" s="43"/>
      <c r="AE108" s="43"/>
      <c r="AF108" s="44"/>
    </row>
    <row r="109" spans="2:32" ht="21.75" customHeight="1" x14ac:dyDescent="0.3">
      <c r="B109" s="17"/>
      <c r="C109" s="45" t="s">
        <v>77</v>
      </c>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7"/>
    </row>
    <row r="110" spans="2:32" ht="16.5" x14ac:dyDescent="0.3">
      <c r="B110" s="17"/>
      <c r="C110" s="42"/>
      <c r="D110" s="43">
        <f t="shared" si="0"/>
        <v>4232</v>
      </c>
      <c r="E110" s="43">
        <f t="shared" si="1"/>
        <v>0</v>
      </c>
      <c r="F110" s="43">
        <f t="shared" si="2"/>
        <v>4232</v>
      </c>
      <c r="G110" s="43">
        <f t="shared" si="3"/>
        <v>0</v>
      </c>
      <c r="H110" s="43">
        <f t="shared" si="4"/>
        <v>0</v>
      </c>
      <c r="I110" s="43">
        <f t="shared" si="5"/>
        <v>0</v>
      </c>
      <c r="J110" s="43">
        <f t="shared" si="6"/>
        <v>0</v>
      </c>
      <c r="K110" s="43">
        <f t="shared" si="7"/>
        <v>0</v>
      </c>
      <c r="L110" s="43"/>
      <c r="M110" s="43">
        <v>4232</v>
      </c>
      <c r="N110" s="43"/>
      <c r="O110" s="43"/>
      <c r="P110" s="43"/>
      <c r="Q110" s="43"/>
      <c r="R110" s="43"/>
      <c r="S110" s="43"/>
      <c r="T110" s="43"/>
      <c r="U110" s="43"/>
      <c r="V110" s="43"/>
      <c r="W110" s="43"/>
      <c r="X110" s="43"/>
      <c r="Y110" s="43"/>
      <c r="Z110" s="43"/>
      <c r="AA110" s="43"/>
      <c r="AB110" s="43"/>
      <c r="AC110" s="43"/>
      <c r="AD110" s="43"/>
      <c r="AE110" s="43"/>
      <c r="AF110" s="44"/>
    </row>
    <row r="111" spans="2:32" ht="21.75" customHeight="1" x14ac:dyDescent="0.3">
      <c r="B111" s="17"/>
      <c r="C111" s="45" t="s">
        <v>78</v>
      </c>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7"/>
    </row>
    <row r="112" spans="2:32" ht="16.5" x14ac:dyDescent="0.3">
      <c r="B112" s="17"/>
      <c r="C112" s="42"/>
      <c r="D112" s="43">
        <f t="shared" si="0"/>
        <v>4232</v>
      </c>
      <c r="E112" s="43">
        <f t="shared" si="1"/>
        <v>0</v>
      </c>
      <c r="F112" s="43">
        <f t="shared" si="2"/>
        <v>4232</v>
      </c>
      <c r="G112" s="43">
        <f t="shared" si="3"/>
        <v>0</v>
      </c>
      <c r="H112" s="43">
        <f t="shared" si="4"/>
        <v>0</v>
      </c>
      <c r="I112" s="43">
        <f t="shared" si="5"/>
        <v>0</v>
      </c>
      <c r="J112" s="43">
        <f t="shared" si="6"/>
        <v>0</v>
      </c>
      <c r="K112" s="43">
        <f t="shared" si="7"/>
        <v>0</v>
      </c>
      <c r="L112" s="43"/>
      <c r="M112" s="43">
        <v>4232</v>
      </c>
      <c r="N112" s="43"/>
      <c r="O112" s="43"/>
      <c r="P112" s="43"/>
      <c r="Q112" s="43"/>
      <c r="R112" s="43"/>
      <c r="S112" s="43"/>
      <c r="T112" s="43"/>
      <c r="U112" s="43"/>
      <c r="V112" s="43"/>
      <c r="W112" s="43"/>
      <c r="X112" s="43"/>
      <c r="Y112" s="43"/>
      <c r="Z112" s="43"/>
      <c r="AA112" s="43"/>
      <c r="AB112" s="43"/>
      <c r="AC112" s="43"/>
      <c r="AD112" s="43"/>
      <c r="AE112" s="43"/>
      <c r="AF112" s="44"/>
    </row>
    <row r="113" spans="2:32" ht="36" customHeight="1" x14ac:dyDescent="0.3">
      <c r="B113" s="17"/>
      <c r="C113" s="45" t="s">
        <v>79</v>
      </c>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7"/>
    </row>
    <row r="114" spans="2:32" ht="16.5" x14ac:dyDescent="0.3">
      <c r="B114" s="17"/>
      <c r="C114" s="42"/>
      <c r="D114" s="43">
        <f t="shared" si="0"/>
        <v>7051</v>
      </c>
      <c r="E114" s="43">
        <f t="shared" si="1"/>
        <v>0</v>
      </c>
      <c r="F114" s="43">
        <f t="shared" si="2"/>
        <v>7051</v>
      </c>
      <c r="G114" s="43">
        <f t="shared" si="3"/>
        <v>0</v>
      </c>
      <c r="H114" s="43">
        <f t="shared" si="4"/>
        <v>0</v>
      </c>
      <c r="I114" s="43">
        <f t="shared" si="5"/>
        <v>0</v>
      </c>
      <c r="J114" s="43">
        <f t="shared" si="6"/>
        <v>0</v>
      </c>
      <c r="K114" s="43">
        <f t="shared" si="7"/>
        <v>0</v>
      </c>
      <c r="L114" s="43"/>
      <c r="M114" s="43">
        <v>7051</v>
      </c>
      <c r="N114" s="43"/>
      <c r="O114" s="43"/>
      <c r="P114" s="43"/>
      <c r="Q114" s="43"/>
      <c r="R114" s="43"/>
      <c r="S114" s="43"/>
      <c r="T114" s="43"/>
      <c r="U114" s="43"/>
      <c r="V114" s="43"/>
      <c r="W114" s="43"/>
      <c r="X114" s="43"/>
      <c r="Y114" s="43"/>
      <c r="Z114" s="43"/>
      <c r="AA114" s="43"/>
      <c r="AB114" s="43"/>
      <c r="AC114" s="43"/>
      <c r="AD114" s="43"/>
      <c r="AE114" s="43"/>
      <c r="AF114" s="44"/>
    </row>
    <row r="115" spans="2:32" ht="36" customHeight="1" x14ac:dyDescent="0.3">
      <c r="B115" s="17"/>
      <c r="C115" s="45" t="s">
        <v>99</v>
      </c>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7"/>
    </row>
    <row r="116" spans="2:32" ht="16.5" x14ac:dyDescent="0.3">
      <c r="B116" s="17"/>
      <c r="C116" s="42"/>
      <c r="D116" s="43">
        <f t="shared" ref="D116" si="52">E116+F116+G116+H116+I116+J116+K116</f>
        <v>505470</v>
      </c>
      <c r="E116" s="43">
        <f t="shared" ref="E116" si="53">L116+S116+Z116</f>
        <v>0</v>
      </c>
      <c r="F116" s="43">
        <f t="shared" ref="F116" si="54">M116+T116+AA116</f>
        <v>0</v>
      </c>
      <c r="G116" s="43">
        <f t="shared" ref="G116" si="55">N116+U116+AB116</f>
        <v>117967</v>
      </c>
      <c r="H116" s="43">
        <f t="shared" ref="H116" si="56">O116+V116+AC116</f>
        <v>123865</v>
      </c>
      <c r="I116" s="43">
        <f t="shared" ref="I116" si="57">P116+W116+AD116</f>
        <v>130058</v>
      </c>
      <c r="J116" s="43">
        <f t="shared" ref="J116" si="58">Q116+X116+AE116</f>
        <v>133580</v>
      </c>
      <c r="K116" s="43">
        <f t="shared" ref="K116" si="59">R116+Y116+AF116</f>
        <v>0</v>
      </c>
      <c r="L116" s="43"/>
      <c r="M116" s="43"/>
      <c r="N116" s="43">
        <v>117967</v>
      </c>
      <c r="O116" s="43">
        <v>123865</v>
      </c>
      <c r="P116" s="43">
        <v>130058</v>
      </c>
      <c r="Q116" s="43">
        <v>133580</v>
      </c>
      <c r="R116" s="43"/>
      <c r="S116" s="43"/>
      <c r="T116" s="43"/>
      <c r="U116" s="43"/>
      <c r="V116" s="43"/>
      <c r="W116" s="43"/>
      <c r="X116" s="43"/>
      <c r="Y116" s="43"/>
      <c r="Z116" s="43"/>
      <c r="AA116" s="43"/>
      <c r="AB116" s="43"/>
      <c r="AC116" s="43"/>
      <c r="AD116" s="43"/>
      <c r="AE116" s="43"/>
      <c r="AF116" s="44"/>
    </row>
    <row r="117" spans="2:32" ht="36" customHeight="1" x14ac:dyDescent="0.3">
      <c r="B117" s="17"/>
      <c r="C117" s="45" t="s">
        <v>100</v>
      </c>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7"/>
    </row>
    <row r="118" spans="2:32" ht="16.5" x14ac:dyDescent="0.3">
      <c r="B118" s="17"/>
      <c r="C118" s="42"/>
      <c r="D118" s="43">
        <f t="shared" ref="D118" si="60">E118+F118+G118+H118+I118+J118+K118</f>
        <v>21600</v>
      </c>
      <c r="E118" s="43">
        <f t="shared" ref="E118" si="61">L118+S118+Z118</f>
        <v>0</v>
      </c>
      <c r="F118" s="43">
        <f t="shared" ref="F118" si="62">M118+T118+AA118</f>
        <v>0</v>
      </c>
      <c r="G118" s="43">
        <f t="shared" ref="G118" si="63">N118+U118+AB118</f>
        <v>5400</v>
      </c>
      <c r="H118" s="43">
        <f t="shared" ref="H118" si="64">O118+V118+AC118</f>
        <v>5400</v>
      </c>
      <c r="I118" s="43">
        <f t="shared" ref="I118" si="65">P118+W118+AD118</f>
        <v>5400</v>
      </c>
      <c r="J118" s="43">
        <f t="shared" ref="J118" si="66">Q118+X118+AE118</f>
        <v>5400</v>
      </c>
      <c r="K118" s="43">
        <f t="shared" ref="K118" si="67">R118+Y118+AF118</f>
        <v>0</v>
      </c>
      <c r="L118" s="43"/>
      <c r="M118" s="43"/>
      <c r="N118" s="43">
        <v>5400</v>
      </c>
      <c r="O118" s="43">
        <v>5400</v>
      </c>
      <c r="P118" s="43">
        <v>5400</v>
      </c>
      <c r="Q118" s="43">
        <v>5400</v>
      </c>
      <c r="R118" s="43"/>
      <c r="S118" s="43"/>
      <c r="T118" s="43"/>
      <c r="U118" s="43"/>
      <c r="V118" s="43"/>
      <c r="W118" s="43"/>
      <c r="X118" s="43"/>
      <c r="Y118" s="43"/>
      <c r="Z118" s="43"/>
      <c r="AA118" s="43"/>
      <c r="AB118" s="43"/>
      <c r="AC118" s="43"/>
      <c r="AD118" s="43"/>
      <c r="AE118" s="43"/>
      <c r="AF118" s="44"/>
    </row>
    <row r="119" spans="2:32" ht="36" customHeight="1" x14ac:dyDescent="0.3">
      <c r="B119" s="17"/>
      <c r="C119" s="45" t="s">
        <v>101</v>
      </c>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7"/>
    </row>
    <row r="120" spans="2:32" ht="16.5" x14ac:dyDescent="0.3">
      <c r="B120" s="17"/>
      <c r="C120" s="42"/>
      <c r="D120" s="43">
        <f t="shared" ref="D120" si="68">E120+F120+G120+H120+I120+J120+K120</f>
        <v>207400</v>
      </c>
      <c r="E120" s="43">
        <f t="shared" ref="E120" si="69">L120+S120+Z120</f>
        <v>0</v>
      </c>
      <c r="F120" s="43">
        <f t="shared" ref="F120" si="70">M120+T120+AA120</f>
        <v>0</v>
      </c>
      <c r="G120" s="43">
        <f t="shared" ref="G120" si="71">N120+U120+AB120</f>
        <v>51850</v>
      </c>
      <c r="H120" s="43">
        <f t="shared" ref="H120" si="72">O120+V120+AC120</f>
        <v>51850</v>
      </c>
      <c r="I120" s="43">
        <f t="shared" ref="I120" si="73">P120+W120+AD120</f>
        <v>51850</v>
      </c>
      <c r="J120" s="43">
        <f t="shared" ref="J120" si="74">Q120+X120+AE120</f>
        <v>51850</v>
      </c>
      <c r="K120" s="43">
        <f t="shared" ref="K120" si="75">R120+Y120+AF120</f>
        <v>0</v>
      </c>
      <c r="L120" s="43"/>
      <c r="M120" s="43"/>
      <c r="N120" s="43">
        <v>51850</v>
      </c>
      <c r="O120" s="43">
        <v>51850</v>
      </c>
      <c r="P120" s="43">
        <v>51850</v>
      </c>
      <c r="Q120" s="43">
        <v>51850</v>
      </c>
      <c r="R120" s="43"/>
      <c r="S120" s="43"/>
      <c r="T120" s="43"/>
      <c r="U120" s="43"/>
      <c r="V120" s="43"/>
      <c r="W120" s="43"/>
      <c r="X120" s="43"/>
      <c r="Y120" s="43"/>
      <c r="Z120" s="43"/>
      <c r="AA120" s="43"/>
      <c r="AB120" s="43"/>
      <c r="AC120" s="43"/>
      <c r="AD120" s="43"/>
      <c r="AE120" s="43"/>
      <c r="AF120" s="44"/>
    </row>
    <row r="121" spans="2:32" ht="21.75" customHeight="1" x14ac:dyDescent="0.3">
      <c r="B121" s="64"/>
      <c r="C121" s="65" t="s">
        <v>51</v>
      </c>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7"/>
    </row>
    <row r="122" spans="2:32" ht="16.5" x14ac:dyDescent="0.3">
      <c r="B122" s="64"/>
      <c r="C122" s="68"/>
      <c r="D122" s="69">
        <f t="shared" ref="D122" si="76">E122+F122+G122+H122+I122+J122+K122</f>
        <v>2399128</v>
      </c>
      <c r="E122" s="69">
        <f t="shared" ref="E122" si="77">L122+S122+Z122</f>
        <v>0</v>
      </c>
      <c r="F122" s="69">
        <f t="shared" ref="F122" si="78">M122+T122+AA122</f>
        <v>327581</v>
      </c>
      <c r="G122" s="69">
        <f t="shared" ref="G122" si="79">N122+U122+AB122</f>
        <v>391000</v>
      </c>
      <c r="H122" s="69">
        <f t="shared" ref="H122" si="80">O122+V122+AC122</f>
        <v>413045</v>
      </c>
      <c r="I122" s="69">
        <f t="shared" ref="I122" si="81">P122+W122+AD122</f>
        <v>431752</v>
      </c>
      <c r="J122" s="69">
        <f t="shared" ref="J122" si="82">Q122+X122+AE122</f>
        <v>409375</v>
      </c>
      <c r="K122" s="69">
        <f t="shared" ref="K122" si="83">R122+Y122+AF122</f>
        <v>426375</v>
      </c>
      <c r="L122" s="69">
        <f>L124+L140+L150+L164+L168</f>
        <v>0</v>
      </c>
      <c r="M122" s="69">
        <f t="shared" ref="M122:AF122" si="84">M124+M140+M150+M164+M168</f>
        <v>162929</v>
      </c>
      <c r="N122" s="69">
        <f t="shared" si="84"/>
        <v>230000</v>
      </c>
      <c r="O122" s="69">
        <f t="shared" si="84"/>
        <v>250045</v>
      </c>
      <c r="P122" s="69">
        <f t="shared" si="84"/>
        <v>266752</v>
      </c>
      <c r="Q122" s="69">
        <f t="shared" si="84"/>
        <v>243375</v>
      </c>
      <c r="R122" s="69">
        <f t="shared" si="84"/>
        <v>259375</v>
      </c>
      <c r="S122" s="69">
        <f t="shared" si="84"/>
        <v>0</v>
      </c>
      <c r="T122" s="69">
        <f t="shared" si="84"/>
        <v>4632</v>
      </c>
      <c r="U122" s="69">
        <f t="shared" si="84"/>
        <v>0</v>
      </c>
      <c r="V122" s="69">
        <f t="shared" si="84"/>
        <v>0</v>
      </c>
      <c r="W122" s="69">
        <f t="shared" si="84"/>
        <v>0</v>
      </c>
      <c r="X122" s="69">
        <f t="shared" si="84"/>
        <v>0</v>
      </c>
      <c r="Y122" s="69">
        <f t="shared" si="84"/>
        <v>0</v>
      </c>
      <c r="Z122" s="69">
        <f t="shared" si="84"/>
        <v>0</v>
      </c>
      <c r="AA122" s="69">
        <f t="shared" si="84"/>
        <v>160020</v>
      </c>
      <c r="AB122" s="69">
        <f t="shared" si="84"/>
        <v>161000</v>
      </c>
      <c r="AC122" s="69">
        <f t="shared" si="84"/>
        <v>163000</v>
      </c>
      <c r="AD122" s="69">
        <f t="shared" si="84"/>
        <v>165000</v>
      </c>
      <c r="AE122" s="69">
        <f t="shared" si="84"/>
        <v>166000</v>
      </c>
      <c r="AF122" s="69">
        <f t="shared" si="84"/>
        <v>167000</v>
      </c>
    </row>
    <row r="123" spans="2:32" ht="21.75" customHeight="1" x14ac:dyDescent="0.3">
      <c r="B123" s="17"/>
      <c r="C123" s="55" t="s">
        <v>57</v>
      </c>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7"/>
    </row>
    <row r="124" spans="2:32" ht="16.5" x14ac:dyDescent="0.3">
      <c r="B124" s="17"/>
      <c r="C124" s="37"/>
      <c r="D124" s="2">
        <f t="shared" si="0"/>
        <v>174495</v>
      </c>
      <c r="E124" s="2">
        <f t="shared" si="1"/>
        <v>0</v>
      </c>
      <c r="F124" s="2">
        <f t="shared" si="2"/>
        <v>15495</v>
      </c>
      <c r="G124" s="2">
        <f t="shared" si="3"/>
        <v>27000</v>
      </c>
      <c r="H124" s="2">
        <f t="shared" si="4"/>
        <v>29000</v>
      </c>
      <c r="I124" s="2">
        <f t="shared" si="5"/>
        <v>32000</v>
      </c>
      <c r="J124" s="2">
        <f t="shared" si="6"/>
        <v>34000</v>
      </c>
      <c r="K124" s="2">
        <f t="shared" si="7"/>
        <v>37000</v>
      </c>
      <c r="L124" s="2">
        <f>L126+L128+L130+L132+L134+L136+L138</f>
        <v>0</v>
      </c>
      <c r="M124" s="2">
        <f t="shared" ref="M124:AF124" si="85">M126+M128+M130+M132+M134+M136+M138</f>
        <v>15495</v>
      </c>
      <c r="N124" s="2">
        <f t="shared" si="85"/>
        <v>27000</v>
      </c>
      <c r="O124" s="2">
        <f t="shared" si="85"/>
        <v>29000</v>
      </c>
      <c r="P124" s="2">
        <f t="shared" si="85"/>
        <v>32000</v>
      </c>
      <c r="Q124" s="2">
        <f t="shared" si="85"/>
        <v>34000</v>
      </c>
      <c r="R124" s="2">
        <f t="shared" si="85"/>
        <v>37000</v>
      </c>
      <c r="S124" s="2">
        <f t="shared" si="85"/>
        <v>0</v>
      </c>
      <c r="T124" s="2">
        <f t="shared" si="85"/>
        <v>0</v>
      </c>
      <c r="U124" s="2">
        <f t="shared" si="85"/>
        <v>0</v>
      </c>
      <c r="V124" s="2">
        <f t="shared" si="85"/>
        <v>0</v>
      </c>
      <c r="W124" s="2">
        <f t="shared" si="85"/>
        <v>0</v>
      </c>
      <c r="X124" s="2">
        <f t="shared" si="85"/>
        <v>0</v>
      </c>
      <c r="Y124" s="2">
        <f t="shared" si="85"/>
        <v>0</v>
      </c>
      <c r="Z124" s="2">
        <f t="shared" si="85"/>
        <v>0</v>
      </c>
      <c r="AA124" s="2">
        <f t="shared" si="85"/>
        <v>0</v>
      </c>
      <c r="AB124" s="2">
        <f t="shared" si="85"/>
        <v>0</v>
      </c>
      <c r="AC124" s="2">
        <f t="shared" si="85"/>
        <v>0</v>
      </c>
      <c r="AD124" s="2">
        <f t="shared" si="85"/>
        <v>0</v>
      </c>
      <c r="AE124" s="2">
        <f t="shared" si="85"/>
        <v>0</v>
      </c>
      <c r="AF124" s="2">
        <f t="shared" si="85"/>
        <v>0</v>
      </c>
    </row>
    <row r="125" spans="2:32" ht="36" customHeight="1" x14ac:dyDescent="0.3">
      <c r="B125" s="17"/>
      <c r="C125" s="45" t="s">
        <v>53</v>
      </c>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7"/>
    </row>
    <row r="126" spans="2:32" ht="16.5" x14ac:dyDescent="0.3">
      <c r="B126" s="17"/>
      <c r="C126" s="42"/>
      <c r="D126" s="43">
        <f t="shared" si="0"/>
        <v>0</v>
      </c>
      <c r="E126" s="43">
        <f t="shared" si="1"/>
        <v>0</v>
      </c>
      <c r="F126" s="43">
        <f t="shared" si="2"/>
        <v>0</v>
      </c>
      <c r="G126" s="43">
        <f t="shared" si="3"/>
        <v>0</v>
      </c>
      <c r="H126" s="43">
        <f t="shared" si="4"/>
        <v>0</v>
      </c>
      <c r="I126" s="43">
        <f t="shared" si="5"/>
        <v>0</v>
      </c>
      <c r="J126" s="43">
        <f t="shared" si="6"/>
        <v>0</v>
      </c>
      <c r="K126" s="43">
        <f t="shared" si="7"/>
        <v>0</v>
      </c>
      <c r="L126" s="43"/>
      <c r="M126" s="43"/>
      <c r="N126" s="43"/>
      <c r="O126" s="43"/>
      <c r="P126" s="43"/>
      <c r="Q126" s="43"/>
      <c r="R126" s="43"/>
      <c r="S126" s="43"/>
      <c r="T126" s="43"/>
      <c r="U126" s="43"/>
      <c r="V126" s="43"/>
      <c r="W126" s="43"/>
      <c r="X126" s="43"/>
      <c r="Y126" s="43"/>
      <c r="Z126" s="43"/>
      <c r="AA126" s="43"/>
      <c r="AB126" s="43"/>
      <c r="AC126" s="43"/>
      <c r="AD126" s="43"/>
      <c r="AE126" s="43"/>
      <c r="AF126" s="44"/>
    </row>
    <row r="127" spans="2:32" ht="21" customHeight="1" x14ac:dyDescent="0.3">
      <c r="B127" s="17"/>
      <c r="C127" s="45" t="s">
        <v>80</v>
      </c>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7"/>
    </row>
    <row r="128" spans="2:32" ht="16.5" x14ac:dyDescent="0.3">
      <c r="B128" s="17"/>
      <c r="C128" s="42"/>
      <c r="D128" s="43">
        <f t="shared" si="0"/>
        <v>0</v>
      </c>
      <c r="E128" s="43">
        <f t="shared" si="1"/>
        <v>0</v>
      </c>
      <c r="F128" s="43">
        <f t="shared" si="2"/>
        <v>0</v>
      </c>
      <c r="G128" s="43">
        <f t="shared" si="3"/>
        <v>0</v>
      </c>
      <c r="H128" s="43">
        <f t="shared" si="4"/>
        <v>0</v>
      </c>
      <c r="I128" s="43">
        <f t="shared" si="5"/>
        <v>0</v>
      </c>
      <c r="J128" s="43">
        <f t="shared" si="6"/>
        <v>0</v>
      </c>
      <c r="K128" s="43">
        <f t="shared" si="7"/>
        <v>0</v>
      </c>
      <c r="L128" s="43"/>
      <c r="M128" s="43"/>
      <c r="N128" s="43"/>
      <c r="O128" s="43"/>
      <c r="P128" s="43"/>
      <c r="Q128" s="43"/>
      <c r="R128" s="43"/>
      <c r="S128" s="43"/>
      <c r="T128" s="43"/>
      <c r="U128" s="43"/>
      <c r="V128" s="43"/>
      <c r="W128" s="43"/>
      <c r="X128" s="43"/>
      <c r="Y128" s="43"/>
      <c r="Z128" s="43"/>
      <c r="AA128" s="43"/>
      <c r="AB128" s="43"/>
      <c r="AC128" s="43"/>
      <c r="AD128" s="43"/>
      <c r="AE128" s="43"/>
      <c r="AF128" s="44"/>
    </row>
    <row r="129" spans="2:32" ht="21" customHeight="1" x14ac:dyDescent="0.3">
      <c r="B129" s="17"/>
      <c r="C129" s="45" t="s">
        <v>81</v>
      </c>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7"/>
    </row>
    <row r="130" spans="2:32" ht="16.5" x14ac:dyDescent="0.3">
      <c r="B130" s="17"/>
      <c r="C130" s="42"/>
      <c r="D130" s="43">
        <f t="shared" si="0"/>
        <v>0</v>
      </c>
      <c r="E130" s="43">
        <f t="shared" si="1"/>
        <v>0</v>
      </c>
      <c r="F130" s="43">
        <f t="shared" si="2"/>
        <v>0</v>
      </c>
      <c r="G130" s="43">
        <f t="shared" si="3"/>
        <v>0</v>
      </c>
      <c r="H130" s="43">
        <f t="shared" si="4"/>
        <v>0</v>
      </c>
      <c r="I130" s="43">
        <f t="shared" si="5"/>
        <v>0</v>
      </c>
      <c r="J130" s="43">
        <f t="shared" si="6"/>
        <v>0</v>
      </c>
      <c r="K130" s="43">
        <f t="shared" si="7"/>
        <v>0</v>
      </c>
      <c r="L130" s="43"/>
      <c r="M130" s="43"/>
      <c r="N130" s="43"/>
      <c r="O130" s="43"/>
      <c r="P130" s="43"/>
      <c r="Q130" s="43"/>
      <c r="R130" s="43"/>
      <c r="S130" s="43"/>
      <c r="T130" s="43"/>
      <c r="U130" s="43"/>
      <c r="V130" s="43"/>
      <c r="W130" s="43"/>
      <c r="X130" s="43"/>
      <c r="Y130" s="43"/>
      <c r="Z130" s="43"/>
      <c r="AA130" s="43"/>
      <c r="AB130" s="43"/>
      <c r="AC130" s="43"/>
      <c r="AD130" s="43"/>
      <c r="AE130" s="43"/>
      <c r="AF130" s="44"/>
    </row>
    <row r="131" spans="2:32" ht="21" customHeight="1" x14ac:dyDescent="0.3">
      <c r="B131" s="17"/>
      <c r="C131" s="45" t="s">
        <v>82</v>
      </c>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7"/>
    </row>
    <row r="132" spans="2:32" ht="16.5" x14ac:dyDescent="0.3">
      <c r="B132" s="17"/>
      <c r="C132" s="42"/>
      <c r="D132" s="43">
        <f t="shared" si="0"/>
        <v>0</v>
      </c>
      <c r="E132" s="43">
        <f t="shared" si="1"/>
        <v>0</v>
      </c>
      <c r="F132" s="43">
        <f t="shared" si="2"/>
        <v>0</v>
      </c>
      <c r="G132" s="43">
        <f t="shared" si="3"/>
        <v>0</v>
      </c>
      <c r="H132" s="43">
        <f t="shared" si="4"/>
        <v>0</v>
      </c>
      <c r="I132" s="43">
        <f t="shared" si="5"/>
        <v>0</v>
      </c>
      <c r="J132" s="43">
        <f t="shared" si="6"/>
        <v>0</v>
      </c>
      <c r="K132" s="43">
        <f t="shared" si="7"/>
        <v>0</v>
      </c>
      <c r="L132" s="43"/>
      <c r="M132" s="43"/>
      <c r="N132" s="43"/>
      <c r="O132" s="43"/>
      <c r="P132" s="43"/>
      <c r="Q132" s="43"/>
      <c r="R132" s="43"/>
      <c r="S132" s="43"/>
      <c r="T132" s="43"/>
      <c r="U132" s="43"/>
      <c r="V132" s="43"/>
      <c r="W132" s="43"/>
      <c r="X132" s="43"/>
      <c r="Y132" s="43"/>
      <c r="Z132" s="43"/>
      <c r="AA132" s="43"/>
      <c r="AB132" s="43"/>
      <c r="AC132" s="43"/>
      <c r="AD132" s="43"/>
      <c r="AE132" s="43"/>
      <c r="AF132" s="44"/>
    </row>
    <row r="133" spans="2:32" ht="21" customHeight="1" x14ac:dyDescent="0.3">
      <c r="B133" s="17"/>
      <c r="C133" s="45" t="s">
        <v>83</v>
      </c>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7"/>
    </row>
    <row r="134" spans="2:32" ht="16.5" x14ac:dyDescent="0.3">
      <c r="B134" s="17"/>
      <c r="C134" s="42"/>
      <c r="D134" s="43">
        <f t="shared" si="0"/>
        <v>0</v>
      </c>
      <c r="E134" s="43">
        <f t="shared" si="1"/>
        <v>0</v>
      </c>
      <c r="F134" s="43">
        <f t="shared" si="2"/>
        <v>0</v>
      </c>
      <c r="G134" s="43">
        <f t="shared" si="3"/>
        <v>0</v>
      </c>
      <c r="H134" s="43">
        <f t="shared" si="4"/>
        <v>0</v>
      </c>
      <c r="I134" s="43">
        <f t="shared" si="5"/>
        <v>0</v>
      </c>
      <c r="J134" s="43">
        <f t="shared" si="6"/>
        <v>0</v>
      </c>
      <c r="K134" s="43">
        <f t="shared" si="7"/>
        <v>0</v>
      </c>
      <c r="L134" s="43"/>
      <c r="M134" s="43"/>
      <c r="N134" s="43"/>
      <c r="O134" s="43"/>
      <c r="P134" s="43"/>
      <c r="Q134" s="43"/>
      <c r="R134" s="43"/>
      <c r="S134" s="43"/>
      <c r="T134" s="43"/>
      <c r="U134" s="43"/>
      <c r="V134" s="43"/>
      <c r="W134" s="43"/>
      <c r="X134" s="43"/>
      <c r="Y134" s="43"/>
      <c r="Z134" s="43"/>
      <c r="AA134" s="43"/>
      <c r="AB134" s="43"/>
      <c r="AC134" s="43"/>
      <c r="AD134" s="43"/>
      <c r="AE134" s="43"/>
      <c r="AF134" s="44"/>
    </row>
    <row r="135" spans="2:32" ht="21" customHeight="1" x14ac:dyDescent="0.3">
      <c r="B135" s="17"/>
      <c r="C135" s="45" t="s">
        <v>84</v>
      </c>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7"/>
    </row>
    <row r="136" spans="2:32" ht="16.5" x14ac:dyDescent="0.3">
      <c r="B136" s="17"/>
      <c r="C136" s="42"/>
      <c r="D136" s="43">
        <f t="shared" si="0"/>
        <v>0</v>
      </c>
      <c r="E136" s="43">
        <f t="shared" si="1"/>
        <v>0</v>
      </c>
      <c r="F136" s="43">
        <f t="shared" si="2"/>
        <v>0</v>
      </c>
      <c r="G136" s="43">
        <f t="shared" si="3"/>
        <v>0</v>
      </c>
      <c r="H136" s="43">
        <f t="shared" si="4"/>
        <v>0</v>
      </c>
      <c r="I136" s="43">
        <f t="shared" si="5"/>
        <v>0</v>
      </c>
      <c r="J136" s="43">
        <f t="shared" si="6"/>
        <v>0</v>
      </c>
      <c r="K136" s="43">
        <f t="shared" si="7"/>
        <v>0</v>
      </c>
      <c r="L136" s="43"/>
      <c r="M136" s="43"/>
      <c r="N136" s="43"/>
      <c r="O136" s="43"/>
      <c r="P136" s="43"/>
      <c r="Q136" s="43"/>
      <c r="R136" s="43"/>
      <c r="S136" s="43"/>
      <c r="T136" s="43"/>
      <c r="U136" s="43"/>
      <c r="V136" s="43"/>
      <c r="W136" s="43"/>
      <c r="X136" s="43"/>
      <c r="Y136" s="43"/>
      <c r="Z136" s="43"/>
      <c r="AA136" s="43"/>
      <c r="AB136" s="43"/>
      <c r="AC136" s="43"/>
      <c r="AD136" s="43"/>
      <c r="AE136" s="43"/>
      <c r="AF136" s="44"/>
    </row>
    <row r="137" spans="2:32" ht="21" customHeight="1" x14ac:dyDescent="0.3">
      <c r="B137" s="17"/>
      <c r="C137" s="45" t="s">
        <v>106</v>
      </c>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7"/>
    </row>
    <row r="138" spans="2:32" ht="16.5" x14ac:dyDescent="0.3">
      <c r="B138" s="17"/>
      <c r="C138" s="42"/>
      <c r="D138" s="43">
        <f t="shared" ref="D138" si="86">E138+F138+G138+H138+I138+J138+K138</f>
        <v>174495</v>
      </c>
      <c r="E138" s="43">
        <f t="shared" ref="E138" si="87">L138+S138+Z138</f>
        <v>0</v>
      </c>
      <c r="F138" s="43">
        <f t="shared" ref="F138" si="88">M138+T138+AA138</f>
        <v>15495</v>
      </c>
      <c r="G138" s="43">
        <f t="shared" ref="G138" si="89">N138+U138+AB138</f>
        <v>27000</v>
      </c>
      <c r="H138" s="43">
        <f t="shared" ref="H138" si="90">O138+V138+AC138</f>
        <v>29000</v>
      </c>
      <c r="I138" s="43">
        <f t="shared" ref="I138" si="91">P138+W138+AD138</f>
        <v>32000</v>
      </c>
      <c r="J138" s="43">
        <f t="shared" ref="J138" si="92">Q138+X138+AE138</f>
        <v>34000</v>
      </c>
      <c r="K138" s="43">
        <f t="shared" ref="K138" si="93">R138+Y138+AF138</f>
        <v>37000</v>
      </c>
      <c r="L138" s="43"/>
      <c r="M138" s="43">
        <v>15495</v>
      </c>
      <c r="N138" s="43">
        <v>27000</v>
      </c>
      <c r="O138" s="43">
        <v>29000</v>
      </c>
      <c r="P138" s="43">
        <v>32000</v>
      </c>
      <c r="Q138" s="43">
        <v>34000</v>
      </c>
      <c r="R138" s="43">
        <v>37000</v>
      </c>
      <c r="S138" s="43"/>
      <c r="T138" s="43"/>
      <c r="U138" s="43"/>
      <c r="V138" s="43"/>
      <c r="W138" s="43"/>
      <c r="X138" s="43"/>
      <c r="Y138" s="43"/>
      <c r="Z138" s="43"/>
      <c r="AA138" s="43"/>
      <c r="AB138" s="43"/>
      <c r="AC138" s="43"/>
      <c r="AD138" s="43"/>
      <c r="AE138" s="43"/>
      <c r="AF138" s="44"/>
    </row>
    <row r="139" spans="2:32" ht="21" customHeight="1" x14ac:dyDescent="0.3">
      <c r="B139" s="17"/>
      <c r="C139" s="55" t="s">
        <v>54</v>
      </c>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7"/>
    </row>
    <row r="140" spans="2:32" ht="16.5" x14ac:dyDescent="0.3">
      <c r="B140" s="17"/>
      <c r="C140" s="37"/>
      <c r="D140" s="2">
        <f t="shared" si="0"/>
        <v>240000</v>
      </c>
      <c r="E140" s="2">
        <f t="shared" si="1"/>
        <v>0</v>
      </c>
      <c r="F140" s="2">
        <f t="shared" si="2"/>
        <v>0</v>
      </c>
      <c r="G140" s="2">
        <f t="shared" si="3"/>
        <v>50000</v>
      </c>
      <c r="H140" s="2">
        <f t="shared" si="4"/>
        <v>70000</v>
      </c>
      <c r="I140" s="2">
        <f t="shared" si="5"/>
        <v>100000</v>
      </c>
      <c r="J140" s="2">
        <f t="shared" si="6"/>
        <v>20000</v>
      </c>
      <c r="K140" s="2">
        <f t="shared" si="7"/>
        <v>0</v>
      </c>
      <c r="L140" s="2">
        <f>L142+L144+L146+L148</f>
        <v>0</v>
      </c>
      <c r="M140" s="2">
        <f t="shared" ref="M140:AF140" si="94">M142+M144+M146+M148</f>
        <v>0</v>
      </c>
      <c r="N140" s="2">
        <f t="shared" si="94"/>
        <v>50000</v>
      </c>
      <c r="O140" s="2">
        <f t="shared" si="94"/>
        <v>70000</v>
      </c>
      <c r="P140" s="2">
        <f t="shared" si="94"/>
        <v>100000</v>
      </c>
      <c r="Q140" s="2">
        <f t="shared" si="94"/>
        <v>20000</v>
      </c>
      <c r="R140" s="2">
        <f t="shared" si="94"/>
        <v>0</v>
      </c>
      <c r="S140" s="2">
        <f t="shared" si="94"/>
        <v>0</v>
      </c>
      <c r="T140" s="2">
        <f t="shared" si="94"/>
        <v>0</v>
      </c>
      <c r="U140" s="2">
        <f t="shared" si="94"/>
        <v>0</v>
      </c>
      <c r="V140" s="2">
        <f t="shared" si="94"/>
        <v>0</v>
      </c>
      <c r="W140" s="2">
        <f t="shared" si="94"/>
        <v>0</v>
      </c>
      <c r="X140" s="2">
        <f t="shared" si="94"/>
        <v>0</v>
      </c>
      <c r="Y140" s="2">
        <f t="shared" si="94"/>
        <v>0</v>
      </c>
      <c r="Z140" s="2">
        <f t="shared" si="94"/>
        <v>0</v>
      </c>
      <c r="AA140" s="2">
        <f t="shared" si="94"/>
        <v>0</v>
      </c>
      <c r="AB140" s="2">
        <f t="shared" si="94"/>
        <v>0</v>
      </c>
      <c r="AC140" s="2">
        <f t="shared" si="94"/>
        <v>0</v>
      </c>
      <c r="AD140" s="2">
        <f t="shared" si="94"/>
        <v>0</v>
      </c>
      <c r="AE140" s="2">
        <f t="shared" si="94"/>
        <v>0</v>
      </c>
      <c r="AF140" s="38">
        <f t="shared" si="94"/>
        <v>0</v>
      </c>
    </row>
    <row r="141" spans="2:32" ht="21" customHeight="1" x14ac:dyDescent="0.3">
      <c r="B141" s="17"/>
      <c r="C141" s="45" t="s">
        <v>85</v>
      </c>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7"/>
    </row>
    <row r="142" spans="2:32" ht="16.5" x14ac:dyDescent="0.3">
      <c r="B142" s="17"/>
      <c r="C142" s="42"/>
      <c r="D142" s="43">
        <f t="shared" si="0"/>
        <v>0</v>
      </c>
      <c r="E142" s="43">
        <f t="shared" si="1"/>
        <v>0</v>
      </c>
      <c r="F142" s="43">
        <f t="shared" si="2"/>
        <v>0</v>
      </c>
      <c r="G142" s="43">
        <f t="shared" si="3"/>
        <v>0</v>
      </c>
      <c r="H142" s="43">
        <f t="shared" si="4"/>
        <v>0</v>
      </c>
      <c r="I142" s="43">
        <f t="shared" si="5"/>
        <v>0</v>
      </c>
      <c r="J142" s="43">
        <f t="shared" si="6"/>
        <v>0</v>
      </c>
      <c r="K142" s="43">
        <f t="shared" si="7"/>
        <v>0</v>
      </c>
      <c r="L142" s="43"/>
      <c r="M142" s="43"/>
      <c r="N142" s="43"/>
      <c r="O142" s="43"/>
      <c r="P142" s="43"/>
      <c r="Q142" s="43"/>
      <c r="R142" s="43"/>
      <c r="S142" s="43"/>
      <c r="T142" s="43"/>
      <c r="U142" s="43"/>
      <c r="V142" s="43"/>
      <c r="W142" s="43"/>
      <c r="X142" s="43"/>
      <c r="Y142" s="43"/>
      <c r="Z142" s="43"/>
      <c r="AA142" s="43"/>
      <c r="AB142" s="43"/>
      <c r="AC142" s="43"/>
      <c r="AD142" s="43"/>
      <c r="AE142" s="43"/>
      <c r="AF142" s="44"/>
    </row>
    <row r="143" spans="2:32" ht="21" customHeight="1" x14ac:dyDescent="0.3">
      <c r="B143" s="17"/>
      <c r="C143" s="45" t="s">
        <v>86</v>
      </c>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7"/>
    </row>
    <row r="144" spans="2:32" ht="16.5" x14ac:dyDescent="0.3">
      <c r="B144" s="17"/>
      <c r="C144" s="42"/>
      <c r="D144" s="43">
        <f t="shared" si="0"/>
        <v>0</v>
      </c>
      <c r="E144" s="43">
        <f t="shared" si="1"/>
        <v>0</v>
      </c>
      <c r="F144" s="43">
        <f t="shared" si="2"/>
        <v>0</v>
      </c>
      <c r="G144" s="43">
        <f t="shared" si="3"/>
        <v>0</v>
      </c>
      <c r="H144" s="43">
        <f t="shared" si="4"/>
        <v>0</v>
      </c>
      <c r="I144" s="43">
        <f t="shared" si="5"/>
        <v>0</v>
      </c>
      <c r="J144" s="43">
        <f t="shared" si="6"/>
        <v>0</v>
      </c>
      <c r="K144" s="43">
        <f t="shared" si="7"/>
        <v>0</v>
      </c>
      <c r="L144" s="43"/>
      <c r="M144" s="43"/>
      <c r="N144" s="43"/>
      <c r="O144" s="43"/>
      <c r="P144" s="43"/>
      <c r="Q144" s="43"/>
      <c r="R144" s="43"/>
      <c r="S144" s="43"/>
      <c r="T144" s="43"/>
      <c r="U144" s="43"/>
      <c r="V144" s="43"/>
      <c r="W144" s="43"/>
      <c r="X144" s="43"/>
      <c r="Y144" s="43"/>
      <c r="Z144" s="43"/>
      <c r="AA144" s="43"/>
      <c r="AB144" s="43"/>
      <c r="AC144" s="43"/>
      <c r="AD144" s="43"/>
      <c r="AE144" s="43"/>
      <c r="AF144" s="44"/>
    </row>
    <row r="145" spans="2:32" ht="21" customHeight="1" x14ac:dyDescent="0.3">
      <c r="B145" s="17"/>
      <c r="C145" s="45" t="s">
        <v>87</v>
      </c>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7"/>
    </row>
    <row r="146" spans="2:32" ht="16.5" x14ac:dyDescent="0.3">
      <c r="B146" s="17"/>
      <c r="C146" s="42"/>
      <c r="D146" s="43">
        <f t="shared" si="0"/>
        <v>0</v>
      </c>
      <c r="E146" s="43">
        <f t="shared" si="1"/>
        <v>0</v>
      </c>
      <c r="F146" s="43">
        <f t="shared" si="2"/>
        <v>0</v>
      </c>
      <c r="G146" s="43">
        <f t="shared" si="3"/>
        <v>0</v>
      </c>
      <c r="H146" s="43">
        <f t="shared" si="4"/>
        <v>0</v>
      </c>
      <c r="I146" s="43">
        <f t="shared" si="5"/>
        <v>0</v>
      </c>
      <c r="J146" s="43">
        <f t="shared" si="6"/>
        <v>0</v>
      </c>
      <c r="K146" s="43">
        <f t="shared" si="7"/>
        <v>0</v>
      </c>
      <c r="L146" s="43"/>
      <c r="M146" s="43"/>
      <c r="N146" s="43"/>
      <c r="O146" s="43"/>
      <c r="P146" s="43"/>
      <c r="Q146" s="43"/>
      <c r="R146" s="43"/>
      <c r="S146" s="43"/>
      <c r="T146" s="43"/>
      <c r="U146" s="43"/>
      <c r="V146" s="43"/>
      <c r="W146" s="43"/>
      <c r="X146" s="43"/>
      <c r="Y146" s="43"/>
      <c r="Z146" s="43"/>
      <c r="AA146" s="43"/>
      <c r="AB146" s="43"/>
      <c r="AC146" s="43"/>
      <c r="AD146" s="43"/>
      <c r="AE146" s="43"/>
      <c r="AF146" s="44"/>
    </row>
    <row r="147" spans="2:32" ht="21" customHeight="1" x14ac:dyDescent="0.3">
      <c r="B147" s="17"/>
      <c r="C147" s="45" t="s">
        <v>88</v>
      </c>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7"/>
    </row>
    <row r="148" spans="2:32" ht="16.5" x14ac:dyDescent="0.3">
      <c r="B148" s="17"/>
      <c r="C148" s="42"/>
      <c r="D148" s="43">
        <f t="shared" si="0"/>
        <v>240000</v>
      </c>
      <c r="E148" s="43">
        <f t="shared" si="1"/>
        <v>0</v>
      </c>
      <c r="F148" s="43">
        <f t="shared" si="2"/>
        <v>0</v>
      </c>
      <c r="G148" s="43">
        <f t="shared" si="3"/>
        <v>50000</v>
      </c>
      <c r="H148" s="43">
        <f t="shared" si="4"/>
        <v>70000</v>
      </c>
      <c r="I148" s="43">
        <f t="shared" si="5"/>
        <v>100000</v>
      </c>
      <c r="J148" s="43">
        <f t="shared" si="6"/>
        <v>20000</v>
      </c>
      <c r="K148" s="43">
        <f t="shared" si="7"/>
        <v>0</v>
      </c>
      <c r="L148" s="43"/>
      <c r="M148" s="43">
        <v>0</v>
      </c>
      <c r="N148" s="43">
        <v>50000</v>
      </c>
      <c r="O148" s="43">
        <v>70000</v>
      </c>
      <c r="P148" s="43">
        <v>100000</v>
      </c>
      <c r="Q148" s="43">
        <v>20000</v>
      </c>
      <c r="R148" s="43"/>
      <c r="S148" s="43"/>
      <c r="T148" s="43"/>
      <c r="U148" s="43"/>
      <c r="V148" s="43"/>
      <c r="W148" s="43"/>
      <c r="X148" s="43"/>
      <c r="Y148" s="43"/>
      <c r="Z148" s="43"/>
      <c r="AA148" s="43"/>
      <c r="AB148" s="43"/>
      <c r="AC148" s="43"/>
      <c r="AD148" s="43"/>
      <c r="AE148" s="43"/>
      <c r="AF148" s="44"/>
    </row>
    <row r="149" spans="2:32" ht="19.5" customHeight="1" x14ac:dyDescent="0.3">
      <c r="B149" s="17"/>
      <c r="C149" s="55" t="s">
        <v>55</v>
      </c>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7"/>
    </row>
    <row r="150" spans="2:32" ht="16.5" x14ac:dyDescent="0.3">
      <c r="B150" s="17"/>
      <c r="C150" s="37"/>
      <c r="D150" s="2">
        <f t="shared" si="0"/>
        <v>590700</v>
      </c>
      <c r="E150" s="2">
        <f t="shared" si="1"/>
        <v>0</v>
      </c>
      <c r="F150" s="2">
        <f t="shared" si="2"/>
        <v>148360</v>
      </c>
      <c r="G150" s="2">
        <f t="shared" si="3"/>
        <v>73300</v>
      </c>
      <c r="H150" s="2">
        <f t="shared" si="4"/>
        <v>106038</v>
      </c>
      <c r="I150" s="2">
        <f t="shared" si="5"/>
        <v>104052</v>
      </c>
      <c r="J150" s="2">
        <f t="shared" si="6"/>
        <v>79475</v>
      </c>
      <c r="K150" s="2">
        <f t="shared" si="7"/>
        <v>79475</v>
      </c>
      <c r="L150" s="2">
        <f>L152+L154+L156+L158+L160+L162</f>
        <v>0</v>
      </c>
      <c r="M150" s="2">
        <f t="shared" ref="M150:AF150" si="95">M152+M154+M156+M158+M160+M162</f>
        <v>76760</v>
      </c>
      <c r="N150" s="2">
        <f t="shared" si="95"/>
        <v>2000</v>
      </c>
      <c r="O150" s="2">
        <f t="shared" si="95"/>
        <v>42545</v>
      </c>
      <c r="P150" s="2">
        <f t="shared" si="95"/>
        <v>41752</v>
      </c>
      <c r="Q150" s="2">
        <f t="shared" si="95"/>
        <v>18375</v>
      </c>
      <c r="R150" s="2">
        <f t="shared" si="95"/>
        <v>19375</v>
      </c>
      <c r="S150" s="2">
        <f t="shared" si="95"/>
        <v>0</v>
      </c>
      <c r="T150" s="2">
        <f t="shared" si="95"/>
        <v>0</v>
      </c>
      <c r="U150" s="2">
        <f t="shared" si="95"/>
        <v>0</v>
      </c>
      <c r="V150" s="2">
        <f t="shared" si="95"/>
        <v>0</v>
      </c>
      <c r="W150" s="2">
        <f t="shared" si="95"/>
        <v>0</v>
      </c>
      <c r="X150" s="2">
        <f t="shared" si="95"/>
        <v>0</v>
      </c>
      <c r="Y150" s="2">
        <f t="shared" si="95"/>
        <v>0</v>
      </c>
      <c r="Z150" s="2">
        <f t="shared" si="95"/>
        <v>0</v>
      </c>
      <c r="AA150" s="2">
        <f t="shared" si="95"/>
        <v>71600</v>
      </c>
      <c r="AB150" s="2">
        <f t="shared" si="95"/>
        <v>71300</v>
      </c>
      <c r="AC150" s="2">
        <f t="shared" si="95"/>
        <v>63493</v>
      </c>
      <c r="AD150" s="2">
        <f t="shared" si="95"/>
        <v>62300</v>
      </c>
      <c r="AE150" s="2">
        <f t="shared" si="95"/>
        <v>61100</v>
      </c>
      <c r="AF150" s="2">
        <f t="shared" si="95"/>
        <v>60100</v>
      </c>
    </row>
    <row r="151" spans="2:32" ht="21" customHeight="1" x14ac:dyDescent="0.3">
      <c r="B151" s="17"/>
      <c r="C151" s="45" t="s">
        <v>89</v>
      </c>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7"/>
    </row>
    <row r="152" spans="2:32" ht="16.5" x14ac:dyDescent="0.3">
      <c r="B152" s="17"/>
      <c r="C152" s="42"/>
      <c r="D152" s="43">
        <f t="shared" si="0"/>
        <v>360600</v>
      </c>
      <c r="E152" s="43">
        <f t="shared" si="1"/>
        <v>0</v>
      </c>
      <c r="F152" s="43">
        <f t="shared" si="2"/>
        <v>60100</v>
      </c>
      <c r="G152" s="43">
        <f t="shared" si="3"/>
        <v>60100</v>
      </c>
      <c r="H152" s="43">
        <f t="shared" si="4"/>
        <v>60100</v>
      </c>
      <c r="I152" s="43">
        <f t="shared" si="5"/>
        <v>60100</v>
      </c>
      <c r="J152" s="43">
        <f t="shared" si="6"/>
        <v>60100</v>
      </c>
      <c r="K152" s="43">
        <f t="shared" si="7"/>
        <v>60100</v>
      </c>
      <c r="L152" s="43"/>
      <c r="M152" s="43"/>
      <c r="N152" s="43"/>
      <c r="O152" s="43"/>
      <c r="P152" s="43"/>
      <c r="Q152" s="43"/>
      <c r="R152" s="43"/>
      <c r="S152" s="43"/>
      <c r="T152" s="43"/>
      <c r="U152" s="43"/>
      <c r="V152" s="43"/>
      <c r="W152" s="43"/>
      <c r="X152" s="43"/>
      <c r="Y152" s="43"/>
      <c r="Z152" s="43"/>
      <c r="AA152" s="43">
        <v>60100</v>
      </c>
      <c r="AB152" s="43">
        <v>60100</v>
      </c>
      <c r="AC152" s="43">
        <v>60100</v>
      </c>
      <c r="AD152" s="43">
        <v>60100</v>
      </c>
      <c r="AE152" s="43">
        <v>60100</v>
      </c>
      <c r="AF152" s="44">
        <v>60100</v>
      </c>
    </row>
    <row r="153" spans="2:32" ht="21" customHeight="1" x14ac:dyDescent="0.3">
      <c r="B153" s="17"/>
      <c r="C153" s="45" t="s">
        <v>90</v>
      </c>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7"/>
    </row>
    <row r="154" spans="2:32" ht="16.5" x14ac:dyDescent="0.3">
      <c r="B154" s="17"/>
      <c r="C154" s="42"/>
      <c r="D154" s="43">
        <f t="shared" ref="D154:D188" si="96">E154+F154+G154+H154+I154+J154+K154</f>
        <v>93500</v>
      </c>
      <c r="E154" s="43">
        <f t="shared" ref="E154:E188" si="97">L154+S154+Z154</f>
        <v>0</v>
      </c>
      <c r="F154" s="43">
        <f t="shared" ref="F154:F188" si="98">M154+T154+AA154</f>
        <v>10000</v>
      </c>
      <c r="G154" s="43">
        <f t="shared" ref="G154:G188" si="99">N154+U154+AB154</f>
        <v>10000</v>
      </c>
      <c r="H154" s="43">
        <f t="shared" ref="H154:H188" si="100">O154+V154+AC154</f>
        <v>18375</v>
      </c>
      <c r="I154" s="43">
        <f t="shared" ref="I154:I188" si="101">P154+W154+AD154</f>
        <v>18375</v>
      </c>
      <c r="J154" s="43">
        <f t="shared" ref="J154:J188" si="102">Q154+X154+AE154</f>
        <v>18375</v>
      </c>
      <c r="K154" s="43">
        <f t="shared" ref="K154:K188" si="103">R154+Y154+AF154</f>
        <v>18375</v>
      </c>
      <c r="L154" s="43"/>
      <c r="M154" s="43"/>
      <c r="N154" s="43"/>
      <c r="O154" s="43">
        <v>18375</v>
      </c>
      <c r="P154" s="43">
        <v>18375</v>
      </c>
      <c r="Q154" s="43">
        <v>18375</v>
      </c>
      <c r="R154" s="43">
        <v>18375</v>
      </c>
      <c r="S154" s="43"/>
      <c r="T154" s="43"/>
      <c r="U154" s="43"/>
      <c r="V154" s="43"/>
      <c r="W154" s="43"/>
      <c r="X154" s="43"/>
      <c r="Y154" s="43"/>
      <c r="Z154" s="43"/>
      <c r="AA154" s="43">
        <v>10000</v>
      </c>
      <c r="AB154" s="43">
        <v>10000</v>
      </c>
      <c r="AC154" s="43"/>
      <c r="AD154" s="43"/>
      <c r="AE154" s="43"/>
      <c r="AF154" s="44"/>
    </row>
    <row r="155" spans="2:32" ht="21" customHeight="1" x14ac:dyDescent="0.3">
      <c r="B155" s="17"/>
      <c r="C155" s="45" t="s">
        <v>91</v>
      </c>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7"/>
    </row>
    <row r="156" spans="2:32" ht="16.5" x14ac:dyDescent="0.3">
      <c r="B156" s="17"/>
      <c r="C156" s="42"/>
      <c r="D156" s="43">
        <f t="shared" si="96"/>
        <v>45147</v>
      </c>
      <c r="E156" s="43">
        <f t="shared" si="97"/>
        <v>0</v>
      </c>
      <c r="F156" s="43">
        <f t="shared" si="98"/>
        <v>0</v>
      </c>
      <c r="G156" s="43">
        <f t="shared" si="99"/>
        <v>0</v>
      </c>
      <c r="H156" s="43">
        <f t="shared" si="100"/>
        <v>22570</v>
      </c>
      <c r="I156" s="43">
        <f t="shared" si="101"/>
        <v>22577</v>
      </c>
      <c r="J156" s="43">
        <f t="shared" si="102"/>
        <v>0</v>
      </c>
      <c r="K156" s="43">
        <f t="shared" si="103"/>
        <v>0</v>
      </c>
      <c r="L156" s="43"/>
      <c r="M156" s="43"/>
      <c r="N156" s="43"/>
      <c r="O156" s="43">
        <v>22570</v>
      </c>
      <c r="P156" s="43">
        <v>22577</v>
      </c>
      <c r="Q156" s="43"/>
      <c r="R156" s="43"/>
      <c r="S156" s="43"/>
      <c r="T156" s="43"/>
      <c r="U156" s="43"/>
      <c r="V156" s="43"/>
      <c r="W156" s="43"/>
      <c r="X156" s="43"/>
      <c r="Y156" s="43"/>
      <c r="Z156" s="43"/>
      <c r="AA156" s="43"/>
      <c r="AB156" s="43"/>
      <c r="AC156" s="43"/>
      <c r="AD156" s="43"/>
      <c r="AE156" s="43"/>
      <c r="AF156" s="44"/>
    </row>
    <row r="157" spans="2:32" ht="21" customHeight="1" x14ac:dyDescent="0.3">
      <c r="B157" s="17"/>
      <c r="C157" s="45" t="s">
        <v>92</v>
      </c>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7"/>
    </row>
    <row r="158" spans="2:32" ht="16.5" x14ac:dyDescent="0.3">
      <c r="B158" s="17"/>
      <c r="C158" s="42"/>
      <c r="D158" s="43">
        <f t="shared" si="96"/>
        <v>14593</v>
      </c>
      <c r="E158" s="43">
        <f t="shared" si="97"/>
        <v>0</v>
      </c>
      <c r="F158" s="43">
        <f t="shared" si="98"/>
        <v>1400</v>
      </c>
      <c r="G158" s="43">
        <f t="shared" si="99"/>
        <v>3200</v>
      </c>
      <c r="H158" s="43">
        <f t="shared" si="100"/>
        <v>4993</v>
      </c>
      <c r="I158" s="43">
        <f t="shared" si="101"/>
        <v>3000</v>
      </c>
      <c r="J158" s="43">
        <f t="shared" si="102"/>
        <v>1000</v>
      </c>
      <c r="K158" s="43">
        <f t="shared" si="103"/>
        <v>1000</v>
      </c>
      <c r="L158" s="43"/>
      <c r="M158" s="43"/>
      <c r="N158" s="43">
        <v>2000</v>
      </c>
      <c r="O158" s="43">
        <v>1600</v>
      </c>
      <c r="P158" s="43">
        <v>800</v>
      </c>
      <c r="Q158" s="43"/>
      <c r="R158" s="43">
        <v>1000</v>
      </c>
      <c r="S158" s="43"/>
      <c r="T158" s="43"/>
      <c r="U158" s="43"/>
      <c r="V158" s="43"/>
      <c r="W158" s="43"/>
      <c r="X158" s="43"/>
      <c r="Y158" s="43"/>
      <c r="Z158" s="43"/>
      <c r="AA158" s="43">
        <v>1400</v>
      </c>
      <c r="AB158" s="43">
        <v>1200</v>
      </c>
      <c r="AC158" s="43">
        <v>3393</v>
      </c>
      <c r="AD158" s="43">
        <v>2200</v>
      </c>
      <c r="AE158" s="43">
        <v>1000</v>
      </c>
      <c r="AF158" s="44">
        <v>0</v>
      </c>
    </row>
    <row r="159" spans="2:32" ht="21" customHeight="1" x14ac:dyDescent="0.3">
      <c r="B159" s="17"/>
      <c r="C159" s="45" t="s">
        <v>93</v>
      </c>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7"/>
    </row>
    <row r="160" spans="2:32" ht="16.5" x14ac:dyDescent="0.3">
      <c r="B160" s="17"/>
      <c r="C160" s="42"/>
      <c r="D160" s="43">
        <f t="shared" si="96"/>
        <v>76760</v>
      </c>
      <c r="E160" s="43">
        <f t="shared" si="97"/>
        <v>0</v>
      </c>
      <c r="F160" s="43">
        <f t="shared" si="98"/>
        <v>76760</v>
      </c>
      <c r="G160" s="43">
        <f t="shared" si="99"/>
        <v>0</v>
      </c>
      <c r="H160" s="43">
        <f t="shared" si="100"/>
        <v>0</v>
      </c>
      <c r="I160" s="43">
        <f t="shared" si="101"/>
        <v>0</v>
      </c>
      <c r="J160" s="43">
        <f t="shared" si="102"/>
        <v>0</v>
      </c>
      <c r="K160" s="43">
        <f t="shared" si="103"/>
        <v>0</v>
      </c>
      <c r="L160" s="43"/>
      <c r="M160" s="43">
        <v>76760</v>
      </c>
      <c r="N160" s="43"/>
      <c r="O160" s="43"/>
      <c r="P160" s="43"/>
      <c r="Q160" s="43"/>
      <c r="R160" s="43"/>
      <c r="S160" s="43"/>
      <c r="T160" s="43"/>
      <c r="U160" s="43"/>
      <c r="V160" s="43"/>
      <c r="W160" s="43"/>
      <c r="X160" s="43"/>
      <c r="Y160" s="43"/>
      <c r="Z160" s="43"/>
      <c r="AA160" s="43"/>
      <c r="AB160" s="43"/>
      <c r="AC160" s="43"/>
      <c r="AD160" s="43"/>
      <c r="AE160" s="43"/>
      <c r="AF160" s="44"/>
    </row>
    <row r="161" spans="2:32" ht="21" customHeight="1" x14ac:dyDescent="0.3">
      <c r="B161" s="17"/>
      <c r="C161" s="45" t="s">
        <v>107</v>
      </c>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7"/>
    </row>
    <row r="162" spans="2:32" ht="16.5" x14ac:dyDescent="0.3">
      <c r="B162" s="17"/>
      <c r="C162" s="42"/>
      <c r="D162" s="43">
        <f t="shared" ref="D162" si="104">E162+F162+G162+H162+I162+J162+K162</f>
        <v>100</v>
      </c>
      <c r="E162" s="43">
        <f t="shared" ref="E162" si="105">L162+S162+Z162</f>
        <v>0</v>
      </c>
      <c r="F162" s="43">
        <f t="shared" ref="F162" si="106">M162+T162+AA162</f>
        <v>100</v>
      </c>
      <c r="G162" s="43">
        <f t="shared" ref="G162" si="107">N162+U162+AB162</f>
        <v>0</v>
      </c>
      <c r="H162" s="43">
        <f t="shared" ref="H162" si="108">O162+V162+AC162</f>
        <v>0</v>
      </c>
      <c r="I162" s="43">
        <f t="shared" ref="I162" si="109">P162+W162+AD162</f>
        <v>0</v>
      </c>
      <c r="J162" s="43">
        <f t="shared" ref="J162" si="110">Q162+X162+AE162</f>
        <v>0</v>
      </c>
      <c r="K162" s="43">
        <f t="shared" ref="K162" si="111">R162+Y162+AF162</f>
        <v>0</v>
      </c>
      <c r="L162" s="43"/>
      <c r="M162" s="43"/>
      <c r="N162" s="43"/>
      <c r="O162" s="43"/>
      <c r="P162" s="43"/>
      <c r="Q162" s="43"/>
      <c r="R162" s="43"/>
      <c r="S162" s="43"/>
      <c r="T162" s="43"/>
      <c r="U162" s="43"/>
      <c r="V162" s="43"/>
      <c r="W162" s="43"/>
      <c r="X162" s="43"/>
      <c r="Y162" s="43"/>
      <c r="Z162" s="43"/>
      <c r="AA162" s="43">
        <v>100</v>
      </c>
      <c r="AB162" s="43"/>
      <c r="AC162" s="43"/>
      <c r="AD162" s="43"/>
      <c r="AE162" s="43"/>
      <c r="AF162" s="44"/>
    </row>
    <row r="163" spans="2:32" ht="19.5" customHeight="1" x14ac:dyDescent="0.3">
      <c r="B163" s="17"/>
      <c r="C163" s="55" t="s">
        <v>56</v>
      </c>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7"/>
    </row>
    <row r="164" spans="2:32" ht="16.5" x14ac:dyDescent="0.3">
      <c r="B164" s="17"/>
      <c r="C164" s="37"/>
      <c r="D164" s="2">
        <f t="shared" si="96"/>
        <v>37325</v>
      </c>
      <c r="E164" s="2">
        <f t="shared" si="97"/>
        <v>0</v>
      </c>
      <c r="F164" s="2">
        <f t="shared" si="98"/>
        <v>6756</v>
      </c>
      <c r="G164" s="2">
        <f t="shared" si="99"/>
        <v>7491</v>
      </c>
      <c r="H164" s="2">
        <f t="shared" si="100"/>
        <v>7516</v>
      </c>
      <c r="I164" s="2">
        <f t="shared" si="101"/>
        <v>7631</v>
      </c>
      <c r="J164" s="2">
        <f t="shared" si="102"/>
        <v>7931</v>
      </c>
      <c r="K164" s="2">
        <f t="shared" si="103"/>
        <v>0</v>
      </c>
      <c r="L164" s="2">
        <f>L166</f>
        <v>0</v>
      </c>
      <c r="M164" s="2">
        <f t="shared" ref="M164:AF164" si="112">M166</f>
        <v>0</v>
      </c>
      <c r="N164" s="2">
        <f t="shared" si="112"/>
        <v>0</v>
      </c>
      <c r="O164" s="2">
        <f t="shared" si="112"/>
        <v>0</v>
      </c>
      <c r="P164" s="2">
        <f t="shared" si="112"/>
        <v>0</v>
      </c>
      <c r="Q164" s="2">
        <f t="shared" si="112"/>
        <v>0</v>
      </c>
      <c r="R164" s="2">
        <f t="shared" si="112"/>
        <v>0</v>
      </c>
      <c r="S164" s="2">
        <f t="shared" si="112"/>
        <v>0</v>
      </c>
      <c r="T164" s="2">
        <f t="shared" si="112"/>
        <v>0</v>
      </c>
      <c r="U164" s="2">
        <f t="shared" si="112"/>
        <v>0</v>
      </c>
      <c r="V164" s="2">
        <f t="shared" si="112"/>
        <v>0</v>
      </c>
      <c r="W164" s="2">
        <f t="shared" si="112"/>
        <v>0</v>
      </c>
      <c r="X164" s="2">
        <f t="shared" si="112"/>
        <v>0</v>
      </c>
      <c r="Y164" s="2">
        <f t="shared" si="112"/>
        <v>0</v>
      </c>
      <c r="Z164" s="2">
        <f t="shared" si="112"/>
        <v>0</v>
      </c>
      <c r="AA164" s="2">
        <f t="shared" si="112"/>
        <v>6756</v>
      </c>
      <c r="AB164" s="2">
        <f t="shared" si="112"/>
        <v>7491</v>
      </c>
      <c r="AC164" s="2">
        <f t="shared" si="112"/>
        <v>7516</v>
      </c>
      <c r="AD164" s="2">
        <f t="shared" si="112"/>
        <v>7631</v>
      </c>
      <c r="AE164" s="2">
        <f t="shared" si="112"/>
        <v>7931</v>
      </c>
      <c r="AF164" s="38">
        <f t="shared" si="112"/>
        <v>0</v>
      </c>
    </row>
    <row r="165" spans="2:32" ht="21" customHeight="1" x14ac:dyDescent="0.3">
      <c r="B165" s="17"/>
      <c r="C165" s="45" t="s">
        <v>67</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7"/>
    </row>
    <row r="166" spans="2:32" ht="16.5" x14ac:dyDescent="0.3">
      <c r="B166" s="17"/>
      <c r="C166" s="42"/>
      <c r="D166" s="43">
        <f t="shared" si="96"/>
        <v>37325</v>
      </c>
      <c r="E166" s="43">
        <f t="shared" si="97"/>
        <v>0</v>
      </c>
      <c r="F166" s="43">
        <f t="shared" si="98"/>
        <v>6756</v>
      </c>
      <c r="G166" s="43">
        <f t="shared" si="99"/>
        <v>7491</v>
      </c>
      <c r="H166" s="43">
        <f t="shared" si="100"/>
        <v>7516</v>
      </c>
      <c r="I166" s="43">
        <f t="shared" si="101"/>
        <v>7631</v>
      </c>
      <c r="J166" s="43">
        <f t="shared" si="102"/>
        <v>7931</v>
      </c>
      <c r="K166" s="43">
        <f t="shared" si="103"/>
        <v>0</v>
      </c>
      <c r="L166" s="43"/>
      <c r="M166" s="43"/>
      <c r="N166" s="43"/>
      <c r="O166" s="43"/>
      <c r="P166" s="43"/>
      <c r="Q166" s="43"/>
      <c r="R166" s="43"/>
      <c r="S166" s="43"/>
      <c r="T166" s="43"/>
      <c r="U166" s="43"/>
      <c r="V166" s="43"/>
      <c r="W166" s="43"/>
      <c r="X166" s="43"/>
      <c r="Y166" s="43"/>
      <c r="Z166" s="43"/>
      <c r="AA166" s="43">
        <v>6756</v>
      </c>
      <c r="AB166" s="43">
        <v>7491</v>
      </c>
      <c r="AC166" s="43">
        <v>7516</v>
      </c>
      <c r="AD166" s="43">
        <v>7631</v>
      </c>
      <c r="AE166" s="43">
        <v>7931</v>
      </c>
      <c r="AF166" s="44"/>
    </row>
    <row r="167" spans="2:32" ht="21" customHeight="1" x14ac:dyDescent="0.3">
      <c r="B167" s="17"/>
      <c r="C167" s="55" t="s">
        <v>102</v>
      </c>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7"/>
    </row>
    <row r="168" spans="2:32" ht="21" customHeight="1" x14ac:dyDescent="0.3">
      <c r="B168" s="17"/>
      <c r="C168" s="1"/>
      <c r="D168" s="2">
        <f t="shared" ref="D168" si="113">E168+F168+G168+H168+I168+J168+K168</f>
        <v>1356608</v>
      </c>
      <c r="E168" s="2">
        <f t="shared" ref="E168" si="114">L168+S168+Z168</f>
        <v>0</v>
      </c>
      <c r="F168" s="2">
        <f t="shared" ref="F168" si="115">M168+T168+AA168</f>
        <v>156970</v>
      </c>
      <c r="G168" s="2">
        <f t="shared" ref="G168" si="116">N168+U168+AB168</f>
        <v>233209</v>
      </c>
      <c r="H168" s="2">
        <f t="shared" ref="H168" si="117">O168+V168+AC168</f>
        <v>200491</v>
      </c>
      <c r="I168" s="2">
        <f t="shared" ref="I168" si="118">P168+W168+AD168</f>
        <v>188069</v>
      </c>
      <c r="J168" s="2">
        <f t="shared" ref="J168" si="119">Q168+X168+AE168</f>
        <v>267969</v>
      </c>
      <c r="K168" s="2">
        <f t="shared" ref="K168" si="120">R168+Y168+AF168</f>
        <v>309900</v>
      </c>
      <c r="L168" s="3">
        <f>L170+L172+L174</f>
        <v>0</v>
      </c>
      <c r="M168" s="3">
        <f t="shared" ref="M168:AF168" si="121">M170+M172+M174</f>
        <v>70674</v>
      </c>
      <c r="N168" s="3">
        <f t="shared" si="121"/>
        <v>151000</v>
      </c>
      <c r="O168" s="3">
        <f t="shared" si="121"/>
        <v>108500</v>
      </c>
      <c r="P168" s="3">
        <f t="shared" si="121"/>
        <v>93000</v>
      </c>
      <c r="Q168" s="3">
        <f t="shared" si="121"/>
        <v>171000</v>
      </c>
      <c r="R168" s="3">
        <f t="shared" si="121"/>
        <v>203000</v>
      </c>
      <c r="S168" s="3">
        <f t="shared" si="121"/>
        <v>0</v>
      </c>
      <c r="T168" s="3">
        <f t="shared" si="121"/>
        <v>4632</v>
      </c>
      <c r="U168" s="3">
        <f t="shared" si="121"/>
        <v>0</v>
      </c>
      <c r="V168" s="3">
        <f t="shared" si="121"/>
        <v>0</v>
      </c>
      <c r="W168" s="3">
        <f t="shared" si="121"/>
        <v>0</v>
      </c>
      <c r="X168" s="3">
        <f t="shared" si="121"/>
        <v>0</v>
      </c>
      <c r="Y168" s="3">
        <f t="shared" si="121"/>
        <v>0</v>
      </c>
      <c r="Z168" s="3">
        <f t="shared" si="121"/>
        <v>0</v>
      </c>
      <c r="AA168" s="3">
        <f t="shared" si="121"/>
        <v>81664</v>
      </c>
      <c r="AB168" s="3">
        <f t="shared" si="121"/>
        <v>82209</v>
      </c>
      <c r="AC168" s="3">
        <f t="shared" si="121"/>
        <v>91991</v>
      </c>
      <c r="AD168" s="3">
        <f t="shared" si="121"/>
        <v>95069</v>
      </c>
      <c r="AE168" s="3">
        <f t="shared" si="121"/>
        <v>96969</v>
      </c>
      <c r="AF168" s="3">
        <f t="shared" si="121"/>
        <v>106900</v>
      </c>
    </row>
    <row r="169" spans="2:32" ht="21" customHeight="1" x14ac:dyDescent="0.3">
      <c r="B169" s="17"/>
      <c r="C169" s="45" t="s">
        <v>103</v>
      </c>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7"/>
    </row>
    <row r="170" spans="2:32" ht="16.5" x14ac:dyDescent="0.3">
      <c r="B170" s="17"/>
      <c r="C170" s="42"/>
      <c r="D170" s="43">
        <f t="shared" ref="D170" si="122">E170+F170+G170+H170+I170+J170+K170</f>
        <v>401249</v>
      </c>
      <c r="E170" s="43">
        <f t="shared" ref="E170" si="123">L170+S170+Z170</f>
        <v>0</v>
      </c>
      <c r="F170" s="43">
        <f t="shared" ref="F170" si="124">M170+T170+AA170</f>
        <v>30249</v>
      </c>
      <c r="G170" s="43">
        <f t="shared" ref="G170" si="125">N170+U170+AB170</f>
        <v>57500</v>
      </c>
      <c r="H170" s="43">
        <f t="shared" ref="H170" si="126">O170+V170+AC170</f>
        <v>50500</v>
      </c>
      <c r="I170" s="43">
        <f t="shared" ref="I170" si="127">P170+W170+AD170</f>
        <v>30000</v>
      </c>
      <c r="J170" s="43">
        <f t="shared" ref="J170" si="128">Q170+X170+AE170</f>
        <v>103000</v>
      </c>
      <c r="K170" s="43">
        <f t="shared" ref="K170" si="129">R170+Y170+AF170</f>
        <v>130000</v>
      </c>
      <c r="L170" s="43"/>
      <c r="M170" s="43">
        <f>8629+16988</f>
        <v>25617</v>
      </c>
      <c r="N170" s="43">
        <f>100000-42500</f>
        <v>57500</v>
      </c>
      <c r="O170" s="43">
        <f>110000-59500</f>
        <v>50500</v>
      </c>
      <c r="P170" s="43">
        <f>115000-85000</f>
        <v>30000</v>
      </c>
      <c r="Q170" s="43">
        <f>120000-17000</f>
        <v>103000</v>
      </c>
      <c r="R170" s="43">
        <v>130000</v>
      </c>
      <c r="S170" s="43"/>
      <c r="T170" s="43">
        <f>154+4404+74</f>
        <v>4632</v>
      </c>
      <c r="U170" s="43"/>
      <c r="V170" s="43"/>
      <c r="W170" s="43"/>
      <c r="X170" s="43"/>
      <c r="Y170" s="43"/>
      <c r="Z170" s="43"/>
      <c r="AA170" s="43"/>
      <c r="AB170" s="43"/>
      <c r="AC170" s="43"/>
      <c r="AD170" s="43"/>
      <c r="AE170" s="43"/>
      <c r="AF170" s="44"/>
    </row>
    <row r="171" spans="2:32" ht="21" customHeight="1" x14ac:dyDescent="0.3">
      <c r="B171" s="17"/>
      <c r="C171" s="45" t="s">
        <v>104</v>
      </c>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7"/>
    </row>
    <row r="172" spans="2:32" ht="16.5" x14ac:dyDescent="0.3">
      <c r="B172" s="17"/>
      <c r="C172" s="42"/>
      <c r="D172" s="43">
        <f t="shared" ref="D172" si="130">E172+F172+G172+H172+I172+J172+K172</f>
        <v>332400</v>
      </c>
      <c r="E172" s="43">
        <f t="shared" ref="E172" si="131">L172+S172+Z172</f>
        <v>0</v>
      </c>
      <c r="F172" s="43">
        <f t="shared" ref="F172" si="132">M172+T172+AA172</f>
        <v>32400</v>
      </c>
      <c r="G172" s="43">
        <f t="shared" ref="G172" si="133">N172+U172+AB172</f>
        <v>50000</v>
      </c>
      <c r="H172" s="43">
        <f t="shared" ref="H172" si="134">O172+V172+AC172</f>
        <v>55000</v>
      </c>
      <c r="I172" s="43">
        <f t="shared" ref="I172" si="135">P172+W172+AD172</f>
        <v>60000</v>
      </c>
      <c r="J172" s="43">
        <f t="shared" ref="J172" si="136">Q172+X172+AE172</f>
        <v>65000</v>
      </c>
      <c r="K172" s="43">
        <f t="shared" ref="K172" si="137">R172+Y172+AF172</f>
        <v>70000</v>
      </c>
      <c r="L172" s="43"/>
      <c r="M172" s="43">
        <v>32400</v>
      </c>
      <c r="N172" s="43">
        <v>50000</v>
      </c>
      <c r="O172" s="43">
        <v>55000</v>
      </c>
      <c r="P172" s="43">
        <v>60000</v>
      </c>
      <c r="Q172" s="43">
        <v>65000</v>
      </c>
      <c r="R172" s="43">
        <v>70000</v>
      </c>
      <c r="S172" s="43"/>
      <c r="T172" s="43"/>
      <c r="U172" s="43"/>
      <c r="V172" s="43"/>
      <c r="W172" s="43"/>
      <c r="X172" s="43"/>
      <c r="Y172" s="43"/>
      <c r="Z172" s="43"/>
      <c r="AA172" s="43"/>
      <c r="AB172" s="43"/>
      <c r="AC172" s="43"/>
      <c r="AD172" s="43"/>
      <c r="AE172" s="43"/>
      <c r="AF172" s="44"/>
    </row>
    <row r="173" spans="2:32" ht="21" customHeight="1" x14ac:dyDescent="0.3">
      <c r="B173" s="17"/>
      <c r="C173" s="45" t="s">
        <v>105</v>
      </c>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7"/>
    </row>
    <row r="174" spans="2:32" ht="16.5" x14ac:dyDescent="0.3">
      <c r="B174" s="17"/>
      <c r="C174" s="42"/>
      <c r="D174" s="43">
        <f t="shared" ref="D174" si="138">E174+F174+G174+H174+I174+J174+K174</f>
        <v>622959</v>
      </c>
      <c r="E174" s="43">
        <f t="shared" ref="E174" si="139">L174+S174+Z174</f>
        <v>0</v>
      </c>
      <c r="F174" s="43">
        <f t="shared" ref="F174" si="140">M174+T174+AA174</f>
        <v>94321</v>
      </c>
      <c r="G174" s="43">
        <f t="shared" ref="G174" si="141">N174+U174+AB174</f>
        <v>125709</v>
      </c>
      <c r="H174" s="43">
        <f t="shared" ref="H174" si="142">O174+V174+AC174</f>
        <v>94991</v>
      </c>
      <c r="I174" s="43">
        <f t="shared" ref="I174" si="143">P174+W174+AD174</f>
        <v>98069</v>
      </c>
      <c r="J174" s="43">
        <f t="shared" ref="J174" si="144">Q174+X174+AE174</f>
        <v>99969</v>
      </c>
      <c r="K174" s="43">
        <f t="shared" ref="K174" si="145">R174+Y174+AF174</f>
        <v>109900</v>
      </c>
      <c r="L174" s="43"/>
      <c r="M174" s="43">
        <f>2057+10600</f>
        <v>12657</v>
      </c>
      <c r="N174" s="43">
        <f>50000+3000-9500</f>
        <v>43500</v>
      </c>
      <c r="O174" s="43">
        <v>3000</v>
      </c>
      <c r="P174" s="43">
        <v>3000</v>
      </c>
      <c r="Q174" s="43">
        <v>3000</v>
      </c>
      <c r="R174" s="43">
        <v>3000</v>
      </c>
      <c r="S174" s="43"/>
      <c r="T174" s="43"/>
      <c r="U174" s="43"/>
      <c r="V174" s="43"/>
      <c r="W174" s="43"/>
      <c r="X174" s="43"/>
      <c r="Y174" s="43"/>
      <c r="Z174" s="43"/>
      <c r="AA174" s="43">
        <v>81664</v>
      </c>
      <c r="AB174" s="43">
        <v>82209</v>
      </c>
      <c r="AC174" s="43">
        <v>91991</v>
      </c>
      <c r="AD174" s="43">
        <v>95069</v>
      </c>
      <c r="AE174" s="43">
        <v>96969</v>
      </c>
      <c r="AF174" s="44">
        <v>106900</v>
      </c>
    </row>
    <row r="175" spans="2:32" ht="19.5" customHeight="1" x14ac:dyDescent="0.3">
      <c r="B175" s="70"/>
      <c r="C175" s="71" t="s">
        <v>59</v>
      </c>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3"/>
    </row>
    <row r="176" spans="2:32" ht="16.5" x14ac:dyDescent="0.3">
      <c r="B176" s="70"/>
      <c r="C176" s="74"/>
      <c r="D176" s="75">
        <f t="shared" si="96"/>
        <v>22968259</v>
      </c>
      <c r="E176" s="75">
        <f t="shared" si="97"/>
        <v>0</v>
      </c>
      <c r="F176" s="75">
        <f t="shared" si="98"/>
        <v>1895669</v>
      </c>
      <c r="G176" s="75">
        <f t="shared" si="99"/>
        <v>8860060</v>
      </c>
      <c r="H176" s="75">
        <f t="shared" si="100"/>
        <v>9513280</v>
      </c>
      <c r="I176" s="75">
        <f t="shared" si="101"/>
        <v>858580</v>
      </c>
      <c r="J176" s="75">
        <f t="shared" si="102"/>
        <v>903970</v>
      </c>
      <c r="K176" s="75">
        <f t="shared" si="103"/>
        <v>936700</v>
      </c>
      <c r="L176" s="75">
        <f>L178+L186</f>
        <v>0</v>
      </c>
      <c r="M176" s="75">
        <f t="shared" ref="M176:AF176" si="146">M178+M186</f>
        <v>1895669</v>
      </c>
      <c r="N176" s="75">
        <f t="shared" si="146"/>
        <v>8860060</v>
      </c>
      <c r="O176" s="75">
        <f t="shared" si="146"/>
        <v>9513280</v>
      </c>
      <c r="P176" s="75">
        <f t="shared" si="146"/>
        <v>858580</v>
      </c>
      <c r="Q176" s="75">
        <f t="shared" si="146"/>
        <v>903970</v>
      </c>
      <c r="R176" s="75">
        <f t="shared" si="146"/>
        <v>936700</v>
      </c>
      <c r="S176" s="75">
        <f t="shared" si="146"/>
        <v>0</v>
      </c>
      <c r="T176" s="75">
        <f t="shared" si="146"/>
        <v>0</v>
      </c>
      <c r="U176" s="75">
        <f t="shared" si="146"/>
        <v>0</v>
      </c>
      <c r="V176" s="75">
        <f t="shared" si="146"/>
        <v>0</v>
      </c>
      <c r="W176" s="75">
        <f t="shared" si="146"/>
        <v>0</v>
      </c>
      <c r="X176" s="75">
        <f t="shared" si="146"/>
        <v>0</v>
      </c>
      <c r="Y176" s="75">
        <f t="shared" si="146"/>
        <v>0</v>
      </c>
      <c r="Z176" s="75">
        <f t="shared" si="146"/>
        <v>0</v>
      </c>
      <c r="AA176" s="75">
        <f t="shared" si="146"/>
        <v>0</v>
      </c>
      <c r="AB176" s="75">
        <f t="shared" si="146"/>
        <v>0</v>
      </c>
      <c r="AC176" s="75">
        <f t="shared" si="146"/>
        <v>0</v>
      </c>
      <c r="AD176" s="75">
        <f t="shared" si="146"/>
        <v>0</v>
      </c>
      <c r="AE176" s="75">
        <f t="shared" si="146"/>
        <v>0</v>
      </c>
      <c r="AF176" s="76">
        <f t="shared" si="146"/>
        <v>0</v>
      </c>
    </row>
    <row r="177" spans="2:32" ht="21" customHeight="1" x14ac:dyDescent="0.3">
      <c r="B177" s="17"/>
      <c r="C177" s="55" t="s">
        <v>60</v>
      </c>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7"/>
    </row>
    <row r="178" spans="2:32" ht="16.5" x14ac:dyDescent="0.3">
      <c r="B178" s="17"/>
      <c r="C178" s="37"/>
      <c r="D178" s="2">
        <f t="shared" si="96"/>
        <v>4918259</v>
      </c>
      <c r="E178" s="2">
        <f t="shared" si="97"/>
        <v>0</v>
      </c>
      <c r="F178" s="2">
        <f t="shared" si="98"/>
        <v>645669</v>
      </c>
      <c r="G178" s="2">
        <f t="shared" si="99"/>
        <v>760060</v>
      </c>
      <c r="H178" s="2">
        <f t="shared" si="100"/>
        <v>813280</v>
      </c>
      <c r="I178" s="2">
        <f t="shared" si="101"/>
        <v>858580</v>
      </c>
      <c r="J178" s="2">
        <f t="shared" si="102"/>
        <v>903970</v>
      </c>
      <c r="K178" s="2">
        <f t="shared" si="103"/>
        <v>936700</v>
      </c>
      <c r="L178" s="2">
        <f>L180+L182+L184</f>
        <v>0</v>
      </c>
      <c r="M178" s="2">
        <f t="shared" ref="M178:AF178" si="147">M180+M182+M184</f>
        <v>645669</v>
      </c>
      <c r="N178" s="2">
        <f t="shared" si="147"/>
        <v>760060</v>
      </c>
      <c r="O178" s="2">
        <f t="shared" si="147"/>
        <v>813280</v>
      </c>
      <c r="P178" s="2">
        <f t="shared" si="147"/>
        <v>858580</v>
      </c>
      <c r="Q178" s="2">
        <f t="shared" si="147"/>
        <v>903970</v>
      </c>
      <c r="R178" s="2">
        <f t="shared" si="147"/>
        <v>936700</v>
      </c>
      <c r="S178" s="2">
        <f t="shared" si="147"/>
        <v>0</v>
      </c>
      <c r="T178" s="2">
        <f t="shared" si="147"/>
        <v>0</v>
      </c>
      <c r="U178" s="2">
        <f t="shared" si="147"/>
        <v>0</v>
      </c>
      <c r="V178" s="2">
        <f t="shared" si="147"/>
        <v>0</v>
      </c>
      <c r="W178" s="2">
        <f t="shared" si="147"/>
        <v>0</v>
      </c>
      <c r="X178" s="2">
        <f t="shared" si="147"/>
        <v>0</v>
      </c>
      <c r="Y178" s="2">
        <f t="shared" si="147"/>
        <v>0</v>
      </c>
      <c r="Z178" s="2">
        <f t="shared" si="147"/>
        <v>0</v>
      </c>
      <c r="AA178" s="2">
        <f t="shared" si="147"/>
        <v>0</v>
      </c>
      <c r="AB178" s="2">
        <f t="shared" si="147"/>
        <v>0</v>
      </c>
      <c r="AC178" s="2">
        <f t="shared" si="147"/>
        <v>0</v>
      </c>
      <c r="AD178" s="2">
        <f t="shared" si="147"/>
        <v>0</v>
      </c>
      <c r="AE178" s="2">
        <f t="shared" si="147"/>
        <v>0</v>
      </c>
      <c r="AF178" s="38">
        <f t="shared" si="147"/>
        <v>0</v>
      </c>
    </row>
    <row r="179" spans="2:32" ht="21" customHeight="1" x14ac:dyDescent="0.3">
      <c r="B179" s="17"/>
      <c r="C179" s="77" t="s">
        <v>62</v>
      </c>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9"/>
    </row>
    <row r="180" spans="2:32" ht="16.5" x14ac:dyDescent="0.3">
      <c r="B180" s="17"/>
      <c r="C180" s="80"/>
      <c r="D180" s="54">
        <f t="shared" si="96"/>
        <v>4281209</v>
      </c>
      <c r="E180" s="54">
        <f t="shared" si="97"/>
        <v>0</v>
      </c>
      <c r="F180" s="54">
        <f t="shared" si="98"/>
        <v>552119</v>
      </c>
      <c r="G180" s="54">
        <f t="shared" si="99"/>
        <v>661360</v>
      </c>
      <c r="H180" s="54">
        <f t="shared" si="100"/>
        <v>709580</v>
      </c>
      <c r="I180" s="54">
        <f t="shared" si="101"/>
        <v>749880</v>
      </c>
      <c r="J180" s="54">
        <f t="shared" si="102"/>
        <v>790270</v>
      </c>
      <c r="K180" s="54">
        <f t="shared" si="103"/>
        <v>818000</v>
      </c>
      <c r="L180" s="54"/>
      <c r="M180" s="54">
        <v>552119</v>
      </c>
      <c r="N180" s="54">
        <v>661360</v>
      </c>
      <c r="O180" s="54">
        <v>709580</v>
      </c>
      <c r="P180" s="54">
        <v>749880</v>
      </c>
      <c r="Q180" s="54">
        <v>790270</v>
      </c>
      <c r="R180" s="54">
        <v>818000</v>
      </c>
      <c r="S180" s="54"/>
      <c r="T180" s="54"/>
      <c r="U180" s="54"/>
      <c r="V180" s="54"/>
      <c r="W180" s="54"/>
      <c r="X180" s="54"/>
      <c r="Y180" s="54"/>
      <c r="Z180" s="54"/>
      <c r="AA180" s="54"/>
      <c r="AB180" s="54"/>
      <c r="AC180" s="54"/>
      <c r="AD180" s="54"/>
      <c r="AE180" s="54"/>
      <c r="AF180" s="81"/>
    </row>
    <row r="181" spans="2:32" ht="21" customHeight="1" x14ac:dyDescent="0.3">
      <c r="B181" s="17"/>
      <c r="C181" s="77" t="s">
        <v>94</v>
      </c>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9"/>
    </row>
    <row r="182" spans="2:32" ht="16.5" x14ac:dyDescent="0.3">
      <c r="B182" s="17"/>
      <c r="C182" s="80"/>
      <c r="D182" s="54">
        <f t="shared" si="96"/>
        <v>290000</v>
      </c>
      <c r="E182" s="54">
        <f t="shared" si="97"/>
        <v>0</v>
      </c>
      <c r="F182" s="54">
        <f t="shared" si="98"/>
        <v>46500</v>
      </c>
      <c r="G182" s="54">
        <f t="shared" si="99"/>
        <v>48700</v>
      </c>
      <c r="H182" s="54">
        <f t="shared" si="100"/>
        <v>48700</v>
      </c>
      <c r="I182" s="54">
        <f t="shared" si="101"/>
        <v>48700</v>
      </c>
      <c r="J182" s="54">
        <f t="shared" si="102"/>
        <v>48700</v>
      </c>
      <c r="K182" s="54">
        <f t="shared" si="103"/>
        <v>48700</v>
      </c>
      <c r="L182" s="54"/>
      <c r="M182" s="54">
        <v>46500</v>
      </c>
      <c r="N182" s="54">
        <v>48700</v>
      </c>
      <c r="O182" s="54">
        <v>48700</v>
      </c>
      <c r="P182" s="54">
        <v>48700</v>
      </c>
      <c r="Q182" s="54">
        <v>48700</v>
      </c>
      <c r="R182" s="54">
        <v>48700</v>
      </c>
      <c r="S182" s="54"/>
      <c r="T182" s="54"/>
      <c r="U182" s="54"/>
      <c r="V182" s="54"/>
      <c r="W182" s="54"/>
      <c r="X182" s="54"/>
      <c r="Y182" s="54"/>
      <c r="Z182" s="54"/>
      <c r="AA182" s="54"/>
      <c r="AB182" s="54"/>
      <c r="AC182" s="54"/>
      <c r="AD182" s="54"/>
      <c r="AE182" s="54"/>
      <c r="AF182" s="81"/>
    </row>
    <row r="183" spans="2:32" ht="21" customHeight="1" x14ac:dyDescent="0.3">
      <c r="B183" s="17"/>
      <c r="C183" s="77" t="s">
        <v>95</v>
      </c>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9"/>
    </row>
    <row r="184" spans="2:32" ht="16.5" x14ac:dyDescent="0.3">
      <c r="B184" s="17"/>
      <c r="C184" s="80"/>
      <c r="D184" s="54">
        <f t="shared" si="96"/>
        <v>347050</v>
      </c>
      <c r="E184" s="54">
        <f t="shared" si="97"/>
        <v>0</v>
      </c>
      <c r="F184" s="54">
        <f t="shared" si="98"/>
        <v>47050</v>
      </c>
      <c r="G184" s="54">
        <f t="shared" si="99"/>
        <v>50000</v>
      </c>
      <c r="H184" s="54">
        <f t="shared" si="100"/>
        <v>55000</v>
      </c>
      <c r="I184" s="54">
        <f t="shared" si="101"/>
        <v>60000</v>
      </c>
      <c r="J184" s="54">
        <f t="shared" si="102"/>
        <v>65000</v>
      </c>
      <c r="K184" s="54">
        <f t="shared" si="103"/>
        <v>70000</v>
      </c>
      <c r="L184" s="54"/>
      <c r="M184" s="54">
        <v>47050</v>
      </c>
      <c r="N184" s="54">
        <v>50000</v>
      </c>
      <c r="O184" s="54">
        <v>55000</v>
      </c>
      <c r="P184" s="54">
        <v>60000</v>
      </c>
      <c r="Q184" s="54">
        <v>65000</v>
      </c>
      <c r="R184" s="54">
        <v>70000</v>
      </c>
      <c r="S184" s="54"/>
      <c r="T184" s="54"/>
      <c r="U184" s="54"/>
      <c r="V184" s="54"/>
      <c r="W184" s="54"/>
      <c r="X184" s="54"/>
      <c r="Y184" s="54"/>
      <c r="Z184" s="54"/>
      <c r="AA184" s="54"/>
      <c r="AB184" s="54"/>
      <c r="AC184" s="54"/>
      <c r="AD184" s="54"/>
      <c r="AE184" s="54"/>
      <c r="AF184" s="81"/>
    </row>
    <row r="185" spans="2:32" ht="21" customHeight="1" x14ac:dyDescent="0.3">
      <c r="B185" s="17"/>
      <c r="C185" s="82" t="s">
        <v>61</v>
      </c>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4"/>
    </row>
    <row r="186" spans="2:32" ht="16.5" x14ac:dyDescent="0.3">
      <c r="B186" s="17"/>
      <c r="C186" s="85"/>
      <c r="D186" s="86">
        <f t="shared" si="96"/>
        <v>18050000</v>
      </c>
      <c r="E186" s="86">
        <f t="shared" si="97"/>
        <v>0</v>
      </c>
      <c r="F186" s="86">
        <f t="shared" si="98"/>
        <v>1250000</v>
      </c>
      <c r="G186" s="86">
        <f t="shared" si="99"/>
        <v>8100000</v>
      </c>
      <c r="H186" s="86">
        <f t="shared" si="100"/>
        <v>8700000</v>
      </c>
      <c r="I186" s="86">
        <f t="shared" si="101"/>
        <v>0</v>
      </c>
      <c r="J186" s="86">
        <f t="shared" si="102"/>
        <v>0</v>
      </c>
      <c r="K186" s="86">
        <f t="shared" si="103"/>
        <v>0</v>
      </c>
      <c r="L186" s="86">
        <f>L188</f>
        <v>0</v>
      </c>
      <c r="M186" s="86">
        <f t="shared" ref="M186:AF186" si="148">M188</f>
        <v>1250000</v>
      </c>
      <c r="N186" s="86">
        <f t="shared" si="148"/>
        <v>8100000</v>
      </c>
      <c r="O186" s="86">
        <f t="shared" si="148"/>
        <v>8700000</v>
      </c>
      <c r="P186" s="86">
        <f t="shared" si="148"/>
        <v>0</v>
      </c>
      <c r="Q186" s="86">
        <f t="shared" si="148"/>
        <v>0</v>
      </c>
      <c r="R186" s="86">
        <f t="shared" si="148"/>
        <v>0</v>
      </c>
      <c r="S186" s="86">
        <f t="shared" si="148"/>
        <v>0</v>
      </c>
      <c r="T186" s="86">
        <f t="shared" si="148"/>
        <v>0</v>
      </c>
      <c r="U186" s="86">
        <f t="shared" si="148"/>
        <v>0</v>
      </c>
      <c r="V186" s="86">
        <f t="shared" si="148"/>
        <v>0</v>
      </c>
      <c r="W186" s="86">
        <f t="shared" si="148"/>
        <v>0</v>
      </c>
      <c r="X186" s="86">
        <f t="shared" si="148"/>
        <v>0</v>
      </c>
      <c r="Y186" s="86">
        <f t="shared" si="148"/>
        <v>0</v>
      </c>
      <c r="Z186" s="86">
        <f t="shared" si="148"/>
        <v>0</v>
      </c>
      <c r="AA186" s="86">
        <f t="shared" si="148"/>
        <v>0</v>
      </c>
      <c r="AB186" s="86">
        <f t="shared" si="148"/>
        <v>0</v>
      </c>
      <c r="AC186" s="86">
        <f t="shared" si="148"/>
        <v>0</v>
      </c>
      <c r="AD186" s="86">
        <f t="shared" si="148"/>
        <v>0</v>
      </c>
      <c r="AE186" s="86">
        <f t="shared" si="148"/>
        <v>0</v>
      </c>
      <c r="AF186" s="87">
        <f t="shared" si="148"/>
        <v>0</v>
      </c>
    </row>
    <row r="187" spans="2:32" ht="21" customHeight="1" x14ac:dyDescent="0.3">
      <c r="B187" s="17"/>
      <c r="C187" s="77" t="s">
        <v>96</v>
      </c>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9"/>
    </row>
    <row r="188" spans="2:32" ht="17.25" thickBot="1" x14ac:dyDescent="0.35">
      <c r="B188" s="88"/>
      <c r="C188" s="89"/>
      <c r="D188" s="90">
        <f t="shared" si="96"/>
        <v>18050000</v>
      </c>
      <c r="E188" s="90">
        <f t="shared" si="97"/>
        <v>0</v>
      </c>
      <c r="F188" s="90">
        <f t="shared" si="98"/>
        <v>1250000</v>
      </c>
      <c r="G188" s="90">
        <f t="shared" si="99"/>
        <v>8100000</v>
      </c>
      <c r="H188" s="90">
        <f t="shared" si="100"/>
        <v>8700000</v>
      </c>
      <c r="I188" s="90">
        <f t="shared" si="101"/>
        <v>0</v>
      </c>
      <c r="J188" s="90">
        <f t="shared" si="102"/>
        <v>0</v>
      </c>
      <c r="K188" s="90">
        <f t="shared" si="103"/>
        <v>0</v>
      </c>
      <c r="L188" s="90"/>
      <c r="M188" s="90">
        <f>250000+1000000</f>
        <v>1250000</v>
      </c>
      <c r="N188" s="90">
        <f>7000000+1100000</f>
        <v>8100000</v>
      </c>
      <c r="O188" s="90">
        <f>7000000+1700000</f>
        <v>8700000</v>
      </c>
      <c r="P188" s="90"/>
      <c r="Q188" s="90"/>
      <c r="R188" s="90"/>
      <c r="S188" s="90"/>
      <c r="T188" s="90"/>
      <c r="U188" s="90"/>
      <c r="V188" s="90"/>
      <c r="W188" s="90"/>
      <c r="X188" s="90"/>
      <c r="Y188" s="90"/>
      <c r="Z188" s="90"/>
      <c r="AA188" s="90"/>
      <c r="AB188" s="90"/>
      <c r="AC188" s="90"/>
      <c r="AD188" s="90"/>
      <c r="AE188" s="90"/>
      <c r="AF188" s="91"/>
    </row>
    <row r="195" spans="3:12" hidden="1" x14ac:dyDescent="0.25">
      <c r="C195" s="5"/>
      <c r="D195" s="6" t="s">
        <v>70</v>
      </c>
      <c r="E195" s="6"/>
      <c r="F195" s="6"/>
      <c r="G195" s="6"/>
      <c r="H195" s="6"/>
      <c r="I195" s="6"/>
      <c r="J195" s="6"/>
      <c r="K195" s="6"/>
    </row>
    <row r="196" spans="3:12" hidden="1" x14ac:dyDescent="0.25">
      <c r="C196" s="7"/>
      <c r="D196" s="6" t="s">
        <v>64</v>
      </c>
      <c r="E196" s="6"/>
      <c r="F196" s="6"/>
      <c r="G196" s="6"/>
      <c r="H196" s="6"/>
      <c r="I196" s="6"/>
      <c r="J196" s="6"/>
      <c r="K196" s="6"/>
    </row>
    <row r="197" spans="3:12" hidden="1" x14ac:dyDescent="0.25">
      <c r="C197" s="8"/>
      <c r="D197" s="6" t="s">
        <v>72</v>
      </c>
      <c r="E197" s="6"/>
      <c r="F197" s="6"/>
      <c r="G197" s="6"/>
      <c r="H197" s="6"/>
      <c r="I197" s="6"/>
      <c r="J197" s="6"/>
      <c r="K197" s="6"/>
      <c r="L197" s="6"/>
    </row>
  </sheetData>
  <mergeCells count="99">
    <mergeCell ref="C19:AF19"/>
    <mergeCell ref="C21:AF21"/>
    <mergeCell ref="C23:AF23"/>
    <mergeCell ref="C25:AF25"/>
    <mergeCell ref="C55:AF55"/>
    <mergeCell ref="C57:AF57"/>
    <mergeCell ref="C59:AF59"/>
    <mergeCell ref="C61:AF61"/>
    <mergeCell ref="C41:AF41"/>
    <mergeCell ref="C45:AF45"/>
    <mergeCell ref="C47:AF47"/>
    <mergeCell ref="C49:AF49"/>
    <mergeCell ref="C51:AF51"/>
    <mergeCell ref="C53:AF53"/>
    <mergeCell ref="C17:AF17"/>
    <mergeCell ref="C13:AF13"/>
    <mergeCell ref="C11:AF11"/>
    <mergeCell ref="E9:K9"/>
    <mergeCell ref="L9:R9"/>
    <mergeCell ref="S9:Y9"/>
    <mergeCell ref="Z9:AF9"/>
    <mergeCell ref="C15:AF15"/>
    <mergeCell ref="C39:AF39"/>
    <mergeCell ref="C29:AF29"/>
    <mergeCell ref="C87:AF87"/>
    <mergeCell ref="C65:AF65"/>
    <mergeCell ref="C67:AF67"/>
    <mergeCell ref="C69:AF69"/>
    <mergeCell ref="C71:AF71"/>
    <mergeCell ref="C73:AF73"/>
    <mergeCell ref="C75:AF75"/>
    <mergeCell ref="C77:AF77"/>
    <mergeCell ref="C79:AF79"/>
    <mergeCell ref="C81:AF81"/>
    <mergeCell ref="C83:AF83"/>
    <mergeCell ref="C85:AF85"/>
    <mergeCell ref="C63:AF63"/>
    <mergeCell ref="C43:AF43"/>
    <mergeCell ref="C27:AF27"/>
    <mergeCell ref="C31:AF31"/>
    <mergeCell ref="C33:AF33"/>
    <mergeCell ref="C35:AF35"/>
    <mergeCell ref="C37:AF37"/>
    <mergeCell ref="C141:AF141"/>
    <mergeCell ref="C123:AF123"/>
    <mergeCell ref="C89:AF89"/>
    <mergeCell ref="C97:AF97"/>
    <mergeCell ref="C99:AF99"/>
    <mergeCell ref="C101:AF101"/>
    <mergeCell ref="C103:AF103"/>
    <mergeCell ref="C105:AF105"/>
    <mergeCell ref="C107:AF107"/>
    <mergeCell ref="C109:AF109"/>
    <mergeCell ref="C111:AF111"/>
    <mergeCell ref="C113:AF113"/>
    <mergeCell ref="C121:AF121"/>
    <mergeCell ref="C115:AF115"/>
    <mergeCell ref="C117:AF117"/>
    <mergeCell ref="C119:AF119"/>
    <mergeCell ref="C181:AF181"/>
    <mergeCell ref="C151:AF151"/>
    <mergeCell ref="C153:AF153"/>
    <mergeCell ref="C155:AF155"/>
    <mergeCell ref="C157:AF157"/>
    <mergeCell ref="C159:AF159"/>
    <mergeCell ref="C163:AF163"/>
    <mergeCell ref="C167:AF167"/>
    <mergeCell ref="C95:AF95"/>
    <mergeCell ref="C165:AF165"/>
    <mergeCell ref="C175:AF175"/>
    <mergeCell ref="C177:AF177"/>
    <mergeCell ref="C179:AF179"/>
    <mergeCell ref="C149:AF149"/>
    <mergeCell ref="C143:AF143"/>
    <mergeCell ref="C145:AF145"/>
    <mergeCell ref="C125:AF125"/>
    <mergeCell ref="C127:AF127"/>
    <mergeCell ref="C129:AF129"/>
    <mergeCell ref="C131:AF131"/>
    <mergeCell ref="C133:AF133"/>
    <mergeCell ref="C147:AF147"/>
    <mergeCell ref="C135:AF135"/>
    <mergeCell ref="C139:AF139"/>
    <mergeCell ref="D2:K2"/>
    <mergeCell ref="D3:K3"/>
    <mergeCell ref="D4:L4"/>
    <mergeCell ref="D197:L197"/>
    <mergeCell ref="C161:AF161"/>
    <mergeCell ref="C169:AF169"/>
    <mergeCell ref="C171:AF171"/>
    <mergeCell ref="C137:AF137"/>
    <mergeCell ref="C173:AF173"/>
    <mergeCell ref="D195:K195"/>
    <mergeCell ref="C183:AF183"/>
    <mergeCell ref="C185:AF185"/>
    <mergeCell ref="C187:AF187"/>
    <mergeCell ref="D196:K196"/>
    <mergeCell ref="C91:AF91"/>
    <mergeCell ref="C93:AF93"/>
  </mergeCells>
  <pageMargins left="0.70866141732283472" right="0.70866141732283472" top="0.74803149606299213" bottom="0.74803149606299213" header="0.31496062992125984" footer="0.31496062992125984"/>
  <pageSetup paperSize="9" scale="34"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Alexandru Pirvu</dc:creator>
  <cp:lastModifiedBy>Alexandru Pirvu</cp:lastModifiedBy>
  <cp:lastPrinted>2024-07-12T06:34:53Z</cp:lastPrinted>
  <dcterms:created xsi:type="dcterms:W3CDTF">2024-05-15T07:14:50Z</dcterms:created>
  <dcterms:modified xsi:type="dcterms:W3CDTF">2024-07-16T12:03:12Z</dcterms:modified>
</cp:coreProperties>
</file>