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765" windowHeight="11595" firstSheet="1" activeTab="1"/>
  </bookViews>
  <sheets>
    <sheet name="anexa 1b" sheetId="1" r:id="rId1"/>
    <sheet name="anexa 1b MM" sheetId="2" r:id="rId2"/>
    <sheet name="anexa 1b CD" sheetId="3" r:id="rId3"/>
    <sheet name="Sheet1" sheetId="4" r:id="rId4"/>
  </sheets>
  <definedNames>
    <definedName name="_xlnm.Print_Area" localSheetId="2">'anexa 1b CD'!$A$1:$F$292</definedName>
    <definedName name="_xlnm.Print_Area" localSheetId="1">'anexa 1b MM'!$A$1:$G$296</definedName>
    <definedName name="_xlnm.Print_Titles" localSheetId="2">'anexa 1b CD'!$11:$14</definedName>
    <definedName name="_xlnm.Print_Titles" localSheetId="1">'anexa 1b MM'!$15:$18</definedName>
  </definedNames>
  <calcPr fullCalcOnLoad="1"/>
</workbook>
</file>

<file path=xl/sharedStrings.xml><?xml version="1.0" encoding="utf-8"?>
<sst xmlns="http://schemas.openxmlformats.org/spreadsheetml/2006/main" count="1003" uniqueCount="288">
  <si>
    <t>ADMINISTRAŢIA FONDULUI PENTRU MEDIU</t>
  </si>
  <si>
    <t>Anexa Nr. 1b</t>
  </si>
  <si>
    <t>mii lei</t>
  </si>
  <si>
    <t>Denumire indicator</t>
  </si>
  <si>
    <t>Cod</t>
  </si>
  <si>
    <t>TOTAL  VENITURI</t>
  </si>
  <si>
    <t>I.  VENITURI CURENTE</t>
  </si>
  <si>
    <t>A.  VENITURI FISCALE</t>
  </si>
  <si>
    <t xml:space="preserve">   A4.  IMPOZITE ŞI TAXE PE BUNURI ŞI SERVICII</t>
  </si>
  <si>
    <t>Taxe pe utilizarea bunurilor, autorizarea utilizării bunurilor sau pe desfăşurarea de activităţi</t>
  </si>
  <si>
    <t>16.10</t>
  </si>
  <si>
    <t>Timbrul de mediu pentru autovehicule</t>
  </si>
  <si>
    <t>16.10.09</t>
  </si>
  <si>
    <t>A6.  ALTE IMPOZITE ŞI TAXE FISCALE</t>
  </si>
  <si>
    <t>18.10</t>
  </si>
  <si>
    <t>Alte impozite şi taxe fiscale</t>
  </si>
  <si>
    <t>18.10.50</t>
  </si>
  <si>
    <t>01</t>
  </si>
  <si>
    <t>b) taxele pentru emisiile de poluanţi în atmosferă, datorate de operatorii economici deţinători de surse staţionare a căror utilizare afectează factorii de mediu</t>
  </si>
  <si>
    <t>02</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</si>
  <si>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efectiv valorificate sau incinerate în instalaţii de incinerare cu recuperare de energie şi valorificate prin reciclare</t>
  </si>
  <si>
    <t>04</t>
  </si>
  <si>
    <t>e) o contribuţie de 2% din valoarea substanţelor clasificate prin acte normative ca fiind periculoase pentru mediu, introduse pe piaţa naţională de către operatorii economici</t>
  </si>
  <si>
    <t>05</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</si>
  <si>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</si>
  <si>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</si>
  <si>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</si>
  <si>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</si>
  <si>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</si>
  <si>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</si>
  <si>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</si>
  <si>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p) o contribuţie de 100 lei/tonă, datorată de unităţile administrativ-teritoriale sau, după caz, subdiviziunile administrativ-teritoriale ale municipiilor, în cazul neîndeplinirii obiectivului anual de reducere cu 15% a cantităţilor de deşeuri eliminate prin depozitare din deşeurile municipale şi asimilabile colectate prin serviciul public de salubrizare, plata făcându-se pentru diferenţa dintre cantitatea corespunzătoare obiectivului anual de diminuare şi cantitatea efectiv încredinţată spre valorificare sau incinerare în instalaţii de incinerare cu recuperare de energie</t>
  </si>
  <si>
    <t>16</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</si>
  <si>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</si>
  <si>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</si>
  <si>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</si>
  <si>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</si>
  <si>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</si>
  <si>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 xml:space="preserve"> C.  VENITURI NEFISCALE</t>
  </si>
  <si>
    <t xml:space="preserve"> C.1  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</si>
  <si>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</si>
  <si>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</si>
  <si>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</si>
  <si>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</si>
  <si>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</si>
  <si>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</si>
  <si>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</si>
  <si>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</si>
  <si>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CHELTUIELI CURENTE  </t>
  </si>
  <si>
    <t xml:space="preserve"> CHELTUIELI  DE  PERSONAL</t>
  </si>
  <si>
    <t>BUNURI ŞI SERVICII</t>
  </si>
  <si>
    <t xml:space="preserve"> PROIECTE CU FINANŢARE DIN FONDURI EXTERNE NERAMBURSABILE (FEN) POSTADERARE</t>
  </si>
  <si>
    <t>56</t>
  </si>
  <si>
    <t xml:space="preserve"> CHELTUIELI DE CAPITAL</t>
  </si>
  <si>
    <t>ACTIVE NEFINANCIARE</t>
  </si>
  <si>
    <t>CAPITOLUL Protecţia mediului</t>
  </si>
  <si>
    <t>74.10</t>
  </si>
  <si>
    <t>Subcap. Administraţie centrală</t>
  </si>
  <si>
    <t>74.10.01</t>
  </si>
  <si>
    <t>CHELTUIELI DE PERSONAL</t>
  </si>
  <si>
    <t>Cheltuieli salariale în bani</t>
  </si>
  <si>
    <t>10. 01</t>
  </si>
  <si>
    <t xml:space="preserve">            Salariu de bază</t>
  </si>
  <si>
    <t>10.01.01</t>
  </si>
  <si>
    <t xml:space="preserve">            Alte sporuri</t>
  </si>
  <si>
    <t>10.01.06</t>
  </si>
  <si>
    <t xml:space="preserve">            Indemnizaţii plătite unor persoane din afara unităţii</t>
  </si>
  <si>
    <t>10.01.12</t>
  </si>
  <si>
    <t xml:space="preserve">            Indemnizaţii de delegare</t>
  </si>
  <si>
    <t>10.01.13</t>
  </si>
  <si>
    <t xml:space="preserve">            Alte drepturi salariale in bani</t>
  </si>
  <si>
    <t>10.01.30</t>
  </si>
  <si>
    <t>Cheltuieli salariale în natură</t>
  </si>
  <si>
    <t>10.02</t>
  </si>
  <si>
    <t xml:space="preserve">            Tichete de masă</t>
  </si>
  <si>
    <t>10.02.01</t>
  </si>
  <si>
    <t xml:space="preserve"> Contribuţii</t>
  </si>
  <si>
    <t>10.03</t>
  </si>
  <si>
    <t>Contribuţii de asigurări sociale de stat</t>
  </si>
  <si>
    <t>10.03.01</t>
  </si>
  <si>
    <t xml:space="preserve"> Contribuţii de asigurările de şomaj</t>
  </si>
  <si>
    <t>10.03.02</t>
  </si>
  <si>
    <r>
      <t xml:space="preserve"> </t>
    </r>
    <r>
      <rPr>
        <sz val="10"/>
        <rFont val="Arial"/>
        <family val="2"/>
      </rPr>
      <t>Contribuţii de asigurări sociale de sănătate</t>
    </r>
  </si>
  <si>
    <t>10.03.03</t>
  </si>
  <si>
    <t xml:space="preserve"> Contribuţii de asigurări pentru accidente de muncă şi boli profesionale</t>
  </si>
  <si>
    <t>10.03.04</t>
  </si>
  <si>
    <t xml:space="preserve"> Contribuţii pentru concedii şi indemnizaţii</t>
  </si>
  <si>
    <t>10.03.06</t>
  </si>
  <si>
    <t xml:space="preserve"> BUNURI ŞI SERVICII</t>
  </si>
  <si>
    <t xml:space="preserve">  Bunuri şi servicii</t>
  </si>
  <si>
    <t>20.01</t>
  </si>
  <si>
    <t xml:space="preserve"> Furnituri de birou</t>
  </si>
  <si>
    <t>20.01.01</t>
  </si>
  <si>
    <t xml:space="preserve"> Încălzit, iluminat şi forţă motrică</t>
  </si>
  <si>
    <t>20.01.03</t>
  </si>
  <si>
    <t>Apă canal şi salubritate</t>
  </si>
  <si>
    <t>20.01.04</t>
  </si>
  <si>
    <t>Carburanţi şi lubrifianţi</t>
  </si>
  <si>
    <t>20.01.05</t>
  </si>
  <si>
    <t>Piese de schimb</t>
  </si>
  <si>
    <t>20.01.06</t>
  </si>
  <si>
    <t>Poştă, telecomunicaţii, radio, tv., internet</t>
  </si>
  <si>
    <t>20.01.08</t>
  </si>
  <si>
    <t>Materiale şi prestări de servicii cu caracter funcţional</t>
  </si>
  <si>
    <t>20.01.09</t>
  </si>
  <si>
    <t>Alte bunuri şi servicii pentru întreţinere şi funcţionare</t>
  </si>
  <si>
    <t>20.01.30</t>
  </si>
  <si>
    <t xml:space="preserve">Reparaţii curente </t>
  </si>
  <si>
    <t>20.02</t>
  </si>
  <si>
    <t>Bunuri de natura obiectelor de inventar</t>
  </si>
  <si>
    <t>20.05</t>
  </si>
  <si>
    <t xml:space="preserve"> Alte obiecte de inventar</t>
  </si>
  <si>
    <t>20.05.30</t>
  </si>
  <si>
    <t>Deplasări detaşări transferări</t>
  </si>
  <si>
    <t>20.06</t>
  </si>
  <si>
    <t xml:space="preserve"> Deplasări interne detaşări transferări</t>
  </si>
  <si>
    <t>20.06.01</t>
  </si>
  <si>
    <t>Deplasări în străinătate</t>
  </si>
  <si>
    <t>20.06.02</t>
  </si>
  <si>
    <t>Cărţi, publicaţii şi materiale documentare</t>
  </si>
  <si>
    <t>20.11</t>
  </si>
  <si>
    <t>Consultanţă şi expertiză</t>
  </si>
  <si>
    <t>20.12</t>
  </si>
  <si>
    <t>Pregătire profesională</t>
  </si>
  <si>
    <t>20.13</t>
  </si>
  <si>
    <t>Protecţia muncii</t>
  </si>
  <si>
    <t>20.14</t>
  </si>
  <si>
    <t>Cheltuieli judiciare şi extrajudiciare derivate din acţiuni în reprezentarea intereselor statului,  potrivit dispoziţiilor legale</t>
  </si>
  <si>
    <t>20.25</t>
  </si>
  <si>
    <t>Alte cheltuieli</t>
  </si>
  <si>
    <t>20.30</t>
  </si>
  <si>
    <t xml:space="preserve"> Protocol şi reprezentare</t>
  </si>
  <si>
    <t>20.30.02</t>
  </si>
  <si>
    <t xml:space="preserve"> Prime de asigurare non-viaţă</t>
  </si>
  <si>
    <t>20.30.03</t>
  </si>
  <si>
    <t>Chirii</t>
  </si>
  <si>
    <t>20.30.04</t>
  </si>
  <si>
    <t>Executarea silită a creanţelor bugetare</t>
  </si>
  <si>
    <t>20.30.09</t>
  </si>
  <si>
    <t>Alte cheltuieli cu bunuri şi servicii</t>
  </si>
  <si>
    <t>20.30.30</t>
  </si>
  <si>
    <t>VIII. PROIECTE CU FINANŢARE DIN FONDURI EXTERNE NERAMBURSABILE (FEN) POSTADERARE</t>
  </si>
  <si>
    <t>Mecanismul financiar SEE</t>
  </si>
  <si>
    <t>56.17</t>
  </si>
  <si>
    <t xml:space="preserve"> Cheltuieli neeligibile</t>
  </si>
  <si>
    <t>56.17.03</t>
  </si>
  <si>
    <t>Transferuri reprezentând cofinanțare publică în cadrul programului SEE, pentru promotorii de proiect/beneficiarii instituții publice</t>
  </si>
  <si>
    <t>56.35</t>
  </si>
  <si>
    <t xml:space="preserve">    CHELTUIELI DE CAPITAL</t>
  </si>
  <si>
    <t xml:space="preserve">  ACTIVE NEFINANCIARE</t>
  </si>
  <si>
    <t>Active fixe</t>
  </si>
  <si>
    <t>71.01</t>
  </si>
  <si>
    <t>Maşini, echipamente şi mijloace de transport</t>
  </si>
  <si>
    <t>71.01.02</t>
  </si>
  <si>
    <t>Mobilier, aparatură, birotică și alte active corporale</t>
  </si>
  <si>
    <t>71.01.03</t>
  </si>
  <si>
    <t xml:space="preserve"> Alte  active fixe</t>
  </si>
  <si>
    <t>71.01.30</t>
  </si>
  <si>
    <t xml:space="preserve">DEFICIT/EXCEDENT </t>
  </si>
  <si>
    <t>2</t>
  </si>
  <si>
    <t xml:space="preserve">Total venituri </t>
  </si>
  <si>
    <t xml:space="preserve">Total cheltuieli </t>
  </si>
  <si>
    <t>Director Direcția Generală Proiecte</t>
  </si>
  <si>
    <t>Andrei IORGULESCU</t>
  </si>
  <si>
    <t>Aurelian DOBRE</t>
  </si>
  <si>
    <t>Director Direcția Evidență și Colectare</t>
  </si>
  <si>
    <t>Director Direcția Implementare Proiecte</t>
  </si>
  <si>
    <t>Director Direcția Inspecție Fiscală</t>
  </si>
  <si>
    <t>Director Direcția Economică</t>
  </si>
  <si>
    <t xml:space="preserve">Director Direcția Juridică </t>
  </si>
  <si>
    <t>Iuliana DECU</t>
  </si>
  <si>
    <t>Director Direcția Generală Administrare Fiscală</t>
  </si>
  <si>
    <t>Elena LEHOVIDA</t>
  </si>
  <si>
    <t>Marian CUCU</t>
  </si>
  <si>
    <t xml:space="preserve">  Program  2017                   </t>
  </si>
  <si>
    <t>a) o contribuţie de 3% din veniturile realizate din vânzarea deşeurilor metalice feroase şi neferoase, inclusiv a bunurilor destinate dezmembrării, obţinute de către generatorul deşeurilor, respectiv deţinătorul bunurilor destinate dezmembrării, persoana fizică sau juridică</t>
  </si>
  <si>
    <t>c) taxele  încasate de la operatorii economici utilizatori de noi terenuri pentru depozitarea deșeurilor valorificabile</t>
  </si>
  <si>
    <t>03</t>
  </si>
  <si>
    <t>n) cuantumul taxelor  pentru emiterea avizelor, acordurilor şi a autorizaţiilor de mediu</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</si>
  <si>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</si>
  <si>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în conformitate cu prevederile legale în vigoare</t>
  </si>
  <si>
    <t>v) o contribuţie de 2 lei/kg aplicată pentru diferenta dintre cantitățile de deșeuri de ambalaje, respectiv anvelope uzate declarate ca valorificate de către operatorii economici autorizați pentru preluarea obligațiilor anuale de gestionare a respectivelor deșeuri și cantitățile constatate de Administrația Fondului ca fiind valorificate</t>
  </si>
  <si>
    <t>Laurențiu TOMESCU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</si>
  <si>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</si>
  <si>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c) taxele încasate de la proprietarii sau, după caz, administratorii de depozite pentru deşeurile inerte şi nepericuloase încredinţate de către terţi în vederea eliminării finale prin depozitare</t>
  </si>
  <si>
    <t>p) o contribuţie de 100 lei/tonă, datorată de unităţile administrativ-teritoriale sau, după caz, subdiviziunile administrativ-teritoriale ale municipiilor, în cazul neîndeplinirii obiectivului anual de reducere cu 15% a cantităţilor de deşeuri municipale eliminate prin depozitare, plata făcându-se pentru diferenţa dintre cantitatea efectiv depozitată și cantitatea reprezentând 85% din cea depozitată în anul anterior</t>
  </si>
  <si>
    <t>ș) sumele încasate ca urmare a aplicării penalității de 100 euro, echivalentă în lei la cursul de schimb leu/euro al BNR valabil la data de 1 mai a anului respectiv, pentru fiecare tonă de dioxid de carbon echivalentă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</si>
  <si>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</si>
  <si>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4</t>
  </si>
  <si>
    <t xml:space="preserve">Președinte </t>
  </si>
  <si>
    <t xml:space="preserve">         III. OPERAȚIUNI FINANCIARE</t>
  </si>
  <si>
    <t>40.15</t>
  </si>
  <si>
    <t>Sume utilizate de alte instituții din excedentul anului precedent</t>
  </si>
  <si>
    <t>40.15.03</t>
  </si>
  <si>
    <t>PROIECȚIE BUGETARĂ PRIVIND  ESTIMAREA CHELTUIELILOR PE PERIOADA 2018-2021</t>
  </si>
  <si>
    <t xml:space="preserve">  Program  2017</t>
  </si>
  <si>
    <t>2018                 Propuneri</t>
  </si>
  <si>
    <t>2019                   Estimari</t>
  </si>
  <si>
    <t>2020                   Estimari</t>
  </si>
  <si>
    <t>2021                   Estimari</t>
  </si>
  <si>
    <t>22</t>
  </si>
  <si>
    <t>ț)suma reprezentând contravaloarea certificatelor verzi neachizitionate, achitată conform prevederilor art.12 alin.(2) din Legea nr.220/2008 pentru stabilirea sistemului de promovare a producerii din surse renegerabile de energie, republicată cu modificările și completările ulterioare</t>
  </si>
  <si>
    <t>10.02.06</t>
  </si>
  <si>
    <t xml:space="preserve">    Vouchere de vacanță</t>
  </si>
  <si>
    <t xml:space="preserve">              Cornel BREZUICĂ</t>
  </si>
  <si>
    <t xml:space="preserve"> BUGETUL DE  VENITURI ŞI  CHELTUIELI AL ADMINISTRAȚIEI FONDULUI PENTRU MEDIU</t>
  </si>
  <si>
    <t>Carmen DRAGNEA</t>
  </si>
  <si>
    <t>Executie preliminată 01.01.2017 - 31.12.2017</t>
  </si>
  <si>
    <t>Aprobat</t>
  </si>
  <si>
    <t xml:space="preserve">ORDONATOR PRINCIPAL </t>
  </si>
  <si>
    <t>DE CREDITE</t>
  </si>
  <si>
    <t>5</t>
  </si>
  <si>
    <t>7</t>
  </si>
  <si>
    <t>I. Credite de angajament</t>
  </si>
  <si>
    <t>II.Credite bugetare</t>
  </si>
  <si>
    <t>10.01.05</t>
  </si>
  <si>
    <t>Sporuri pentru conditii de munca</t>
  </si>
  <si>
    <t xml:space="preserve">  Alte sporuri</t>
  </si>
  <si>
    <t>10.03.07</t>
  </si>
  <si>
    <t>Contributia asiguratorie pentru munca</t>
  </si>
  <si>
    <t>23</t>
  </si>
  <si>
    <t>x) o contribuţie de 4 lei/kg de baterii şi acumulatori portabili, datorată de operatorii economici care introduc pe piaţa naţională baterii şi acumulatori portabili</t>
  </si>
  <si>
    <t>24</t>
  </si>
  <si>
    <t xml:space="preserve">  Salariu de bază</t>
  </si>
  <si>
    <t>3</t>
  </si>
  <si>
    <t xml:space="preserve"> BUGETULUI DE  VENITURI ŞI  CHELTUIELI AL ADMINISTRAȚIEI FONDULUI PENTRU MEDIU</t>
  </si>
  <si>
    <r>
      <t xml:space="preserve"> </t>
    </r>
    <r>
      <rPr>
        <sz val="12"/>
        <rFont val="Arial"/>
        <family val="2"/>
      </rPr>
      <t>Contribuţii de asigurări sociale de sănătate</t>
    </r>
  </si>
  <si>
    <t>11</t>
  </si>
  <si>
    <t xml:space="preserve">     X. ASISTENȚĂ SOCIALĂ</t>
  </si>
  <si>
    <t>57.02</t>
  </si>
  <si>
    <t>Ajutoare sociale</t>
  </si>
  <si>
    <t>57.02.01</t>
  </si>
  <si>
    <t>57.02.03</t>
  </si>
  <si>
    <t xml:space="preserve">     XI. ALTE CHELTUIELI</t>
  </si>
  <si>
    <t>Despăgubiri civile</t>
  </si>
  <si>
    <t>Tichete de creșă și tichete sociale pentru grădiniță</t>
  </si>
  <si>
    <t>Ajutoare sociale în numerar</t>
  </si>
  <si>
    <t>59.40</t>
  </si>
  <si>
    <t>Sume aferente persoanelor cu handicap neîncadrate</t>
  </si>
  <si>
    <t>EXECUȚIE LA 31.12.2018</t>
  </si>
  <si>
    <t>PROGRAM 2019</t>
  </si>
  <si>
    <t>c) contribuția pentru economia circulară încasată de la proprietarii sau, după caz, administratorii de depozite pentru deşeurile municipale destinate a fi eliminate prin depozitare</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</si>
  <si>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încredințate spre valorificare sau incinerare în instalaţii de incinerare cu recuperare de energie şi valorificate prin reciclare</t>
  </si>
  <si>
    <t>k) donații, sponsorizări, asistență financiară din partea persoanelor fizice sau juridice române ori străine și a organizațiilor sau organismelor internaționale</t>
  </si>
  <si>
    <t>l) sumele încasate din restituirea finanțărilor acordate, dobânzi, penalități de orice fel, alte operațiuni financiare derulate din sursele financiare ale Fondului pentru mediu</t>
  </si>
  <si>
    <t>m) sumele încasate de la manifestări organizate în beneficiul Fondului pentru mediu</t>
  </si>
  <si>
    <t>o) dobânzi și penalități de orice fel datorate de către debitorii Fondului pentru mediu</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</si>
  <si>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colectate prin operatorii serviciului public de salubrizare plata făcându-se pentru diferenţa dintre cantitatea corespunzătoare obiectivului anual și cantitatea  efectiv încredințată spre reciclare și alte forme de valorificare</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</si>
  <si>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 Ecotaxa se evidențiază distinct pe documentele de vânzare , iar valoarea acesteia se afișează vizibil la punctul de vânzare, în vederea  informării consumatorilor finali</t>
  </si>
  <si>
    <t>ș) sumele încasate ca urmare a aplicării penalității de 100 euro, echivalentă în lei la cursul de schimb leu/euro al BNR valabil la data de 1 mai a anului respectiv, pentru fiecare tonă de dioxid de carbon echivalent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</si>
  <si>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</si>
  <si>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u) contravaloarea în lei a sumei obținute în urma scoaterii la licitație, în condițiile legii, a certificatelor de emisii rămase neutilizate din rezerva pentru proiectele de tip implementare în comun pentru România din perioada 2008-2012 din cadrul schemei de comercializare a certificatelor de emisii de gaze cu efect de seră</t>
  </si>
  <si>
    <t xml:space="preserve"> w) o contribuţie datorată de operatorii economici care introduc pe piaţa naţională echipamente electrice şi electronice</t>
  </si>
  <si>
    <t>y) o contribuție datorată de operatorii economici autorizați pentru preluarea obligațiilor anuale de colectare a deșeurilor de echipamente electrice și electronice, respectiv o contribuție de 4 lei/kg de baterii și acumulatori portabili datorată de operatorii economici autorizați pentru preluarea obligațiilor anuale de colectare a deșeurilor de baterii și acumulatori portabili</t>
  </si>
  <si>
    <t>12</t>
  </si>
  <si>
    <t>13</t>
  </si>
  <si>
    <t>15</t>
  </si>
  <si>
    <t>25</t>
  </si>
  <si>
    <t>26</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</si>
  <si>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</si>
  <si>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 xml:space="preserve">                                                          PENTRU  ANUL 2019</t>
  </si>
  <si>
    <t xml:space="preserve">          Drepturi de delegare</t>
  </si>
  <si>
    <t>Indemnizație de hrană</t>
  </si>
  <si>
    <t>10.01.17</t>
  </si>
  <si>
    <t>Reclamă și publicitate</t>
  </si>
  <si>
    <t>20.30.01</t>
  </si>
  <si>
    <t xml:space="preserve">                                                    Președinte </t>
  </si>
  <si>
    <t xml:space="preserve">                                              Cornel BREZUICĂ</t>
  </si>
  <si>
    <t xml:space="preserve">APROBAT </t>
  </si>
  <si>
    <t xml:space="preserve">ORDONATOR PRINCIPAL DE CREDITE </t>
  </si>
  <si>
    <t xml:space="preserve">         Președinte </t>
  </si>
  <si>
    <t xml:space="preserve">Vicepreședinte </t>
  </si>
  <si>
    <t xml:space="preserve">    Cornel BREZUICĂ</t>
  </si>
  <si>
    <t>Dorin Octavian CORCHEȘ</t>
  </si>
  <si>
    <t>Director Direcția Evaluare Proiecte și strategii programe</t>
  </si>
  <si>
    <t>Anca CRISTEA</t>
  </si>
  <si>
    <t>Mihaela ENE</t>
  </si>
  <si>
    <t>Emilia PAVEL</t>
  </si>
  <si>
    <t>Program 2019 rectificat</t>
  </si>
  <si>
    <t>Modificări +/-</t>
  </si>
  <si>
    <t>5=4-3</t>
  </si>
  <si>
    <t xml:space="preserve"> a) o contribuţie de 2% din veniturile realizate din vânzarea deşeurilor , obţinute de către deținătorul deşeurilor, persoană fizică sau juridică. Sumele se reţin  la sursă de către operatorii economici care desfăşoară activităţi de colectare şi/sau valorificare a deşeurilor, care au obligaţia să le vireze la Fondul pentru mediu</t>
  </si>
  <si>
    <t>c) contribuția pentru economia circulară încasată de la proprietarii sau, după caz, administratorii de depozite pentru deşeurile municipale, deșeuri din construcții și desființări destinate a fi eliminate prin depozitare</t>
  </si>
  <si>
    <t xml:space="preserve">l) sumele încasate din restituirea finanțărilor acordate și accesoriile aferente acestora </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</si>
  <si>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 plata făcându-se pentru diferenţa dintre cantitatea corespunzătoare obiectivului anual și cantitatea  efectiv încredințată spre reciclare și alte forme de valorificare</t>
  </si>
  <si>
    <t>u) sumele virate potrivit Ordonanței de urgență a Guvernului nr.115/2011, aprobatî prin Legea nr.163/2012, cu modificările și completările ulterioare, reprezentând contravaloarea în lei a sumelor obținute în urma scoaterii la licitație a certificatelor  de emisii de gaze cu efect de seră;</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</si>
  <si>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încredințate spre valorificare, respectiv gestionate în numele clienţilor pentru care au preluat obligaţiile;</t>
  </si>
  <si>
    <t>q) ecotaxa, în valoare de 0,15lei/bucată, aplicată pungilor de transport, cu excepția celor fabricate din materialele care respectă cerințele SR EN 13432:2002; ecotaxa se încasează de la operatorii economici care introduc pe piața națională astfel de ambalaje de desfacere și se evidențiază distinct pe documentele de vânzar, iar valoarea acesteia se afișează la loc vizibilla punctul de vânzare, în vederea informării consumatorilor finali;</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</si>
</sst>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46">
    <font>
      <sz val="10"/>
      <name val="Arial"/>
      <family val="2"/>
    </font>
    <font>
      <b/>
      <sz val="10"/>
      <name val="Arial"/>
      <family val="2"/>
    </font>
    <font>
      <sz val="8"/>
      <name val="Arial"/>
      <family val="2"/>
    </font>
    <font>
      <b/>
      <sz val="12"/>
      <name val="Arial"/>
      <family val="2"/>
    </font>
    <font>
      <sz val="11"/>
      <name val="Arial"/>
      <family val="2"/>
    </font>
    <font>
      <b/>
      <sz val="8"/>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7"/>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6100"/>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right>
        <color indexed="63"/>
      </right>
      <top style="medium">
        <color indexed="8"/>
      </top>
      <bottom style="medium">
        <color indexed="8"/>
      </bottom>
    </border>
    <border>
      <left style="medium">
        <color indexed="8"/>
      </left>
      <right style="medium"/>
      <top style="medium">
        <color indexed="8"/>
      </top>
      <bottom style="medium">
        <color indexed="8"/>
      </bottom>
    </border>
    <border>
      <left style="medium"/>
      <right>
        <color indexed="63"/>
      </right>
      <top style="medium">
        <color indexed="8"/>
      </top>
      <bottom style="thin"/>
    </border>
    <border>
      <left style="medium"/>
      <right>
        <color indexed="63"/>
      </right>
      <top>
        <color indexed="63"/>
      </top>
      <bottom>
        <color indexed="63"/>
      </bottom>
    </border>
    <border>
      <left style="medium"/>
      <right>
        <color indexed="63"/>
      </right>
      <top style="thin">
        <color indexed="8"/>
      </top>
      <bottom>
        <color indexed="63"/>
      </bottom>
    </border>
    <border>
      <left style="medium">
        <color indexed="8"/>
      </left>
      <right style="medium"/>
      <top style="thin">
        <color indexed="8"/>
      </top>
      <bottom style="thin">
        <color indexed="8"/>
      </bottom>
    </border>
    <border>
      <left style="medium"/>
      <right style="medium">
        <color indexed="8"/>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color indexed="8"/>
      </left>
      <right style="medium">
        <color indexed="8"/>
      </right>
      <top style="thin">
        <color indexed="8"/>
      </top>
      <bottom style="medium"/>
    </border>
    <border>
      <left style="medium"/>
      <right style="medium"/>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thin"/>
    </border>
    <border>
      <left style="medium">
        <color indexed="8"/>
      </left>
      <right style="medium">
        <color indexed="8"/>
      </right>
      <top style="medium">
        <color indexed="8"/>
      </top>
      <bottom style="thin"/>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top style="thin">
        <color indexed="8"/>
      </top>
      <bottom style="medium"/>
    </border>
    <border>
      <left>
        <color indexed="63"/>
      </left>
      <right style="medium"/>
      <top>
        <color indexed="63"/>
      </top>
      <bottom>
        <color indexed="63"/>
      </bottom>
    </border>
    <border>
      <left style="medium"/>
      <right style="thin"/>
      <top style="thin"/>
      <bottom style="thin"/>
    </border>
    <border>
      <left style="medium">
        <color indexed="8"/>
      </left>
      <right style="medium"/>
      <top style="thin">
        <color indexed="8"/>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medium"/>
    </border>
    <border>
      <left style="medium"/>
      <right>
        <color indexed="63"/>
      </right>
      <top>
        <color indexed="63"/>
      </top>
      <bottom style="medium">
        <color indexed="8"/>
      </bottom>
    </border>
    <border>
      <left style="medium"/>
      <right>
        <color indexed="63"/>
      </right>
      <top>
        <color indexed="63"/>
      </top>
      <bottom style="thin"/>
    </border>
    <border>
      <left style="medium">
        <color indexed="8"/>
      </left>
      <right style="medium">
        <color indexed="8"/>
      </right>
      <top>
        <color indexed="63"/>
      </top>
      <bottom style="thin"/>
    </border>
    <border>
      <left style="medium"/>
      <right style="medium"/>
      <top style="medium"/>
      <bottom style="mediu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medium">
        <color indexed="8"/>
      </top>
      <bottom style="medium">
        <color indexed="8"/>
      </bottom>
    </border>
    <border>
      <left style="medium"/>
      <right style="medium"/>
      <top>
        <color indexed="63"/>
      </top>
      <bottom style="thin"/>
    </border>
    <border>
      <left style="medium"/>
      <right style="medium"/>
      <top>
        <color indexed="63"/>
      </top>
      <bottom style="thin">
        <color indexed="8"/>
      </bottom>
    </border>
    <border>
      <left style="medium"/>
      <right style="medium"/>
      <top style="thin">
        <color indexed="8"/>
      </top>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7">
    <xf numFmtId="0" fontId="0" fillId="0" borderId="0" xfId="0" applyAlignment="1">
      <alignment/>
    </xf>
    <xf numFmtId="0" fontId="0" fillId="0" borderId="0" xfId="0" applyFont="1" applyAlignment="1">
      <alignment/>
    </xf>
    <xf numFmtId="0" fontId="0" fillId="0" borderId="0" xfId="0" applyFont="1" applyAlignment="1">
      <alignment horizontal="right"/>
    </xf>
    <xf numFmtId="49" fontId="1" fillId="0" borderId="10" xfId="59" applyNumberFormat="1" applyFont="1" applyBorder="1" applyAlignment="1">
      <alignment horizontal="center" vertical="center" wrapText="1"/>
      <protection/>
    </xf>
    <xf numFmtId="49" fontId="1" fillId="0" borderId="11" xfId="59" applyNumberFormat="1" applyFont="1" applyBorder="1" applyAlignment="1">
      <alignment horizontal="center" vertical="center" wrapText="1"/>
      <protection/>
    </xf>
    <xf numFmtId="49" fontId="0" fillId="0" borderId="12" xfId="59" applyNumberFormat="1" applyBorder="1" applyAlignment="1">
      <alignment horizontal="center" vertical="center" wrapText="1"/>
      <protection/>
    </xf>
    <xf numFmtId="49" fontId="0" fillId="0" borderId="10" xfId="59" applyNumberFormat="1" applyBorder="1" applyAlignment="1">
      <alignment horizontal="center" vertical="center" wrapText="1"/>
      <protection/>
    </xf>
    <xf numFmtId="49" fontId="1" fillId="0" borderId="10" xfId="59" applyNumberFormat="1" applyFont="1" applyBorder="1" applyAlignment="1">
      <alignment horizontal="center" vertical="top" wrapText="1"/>
      <protection/>
    </xf>
    <xf numFmtId="49" fontId="0" fillId="0" borderId="10" xfId="59" applyNumberFormat="1" applyBorder="1" applyAlignment="1">
      <alignment horizontal="center" vertical="top" wrapText="1"/>
      <protection/>
    </xf>
    <xf numFmtId="49" fontId="0" fillId="0" borderId="10" xfId="59" applyNumberFormat="1" applyBorder="1" applyAlignment="1">
      <alignment horizontal="center"/>
      <protection/>
    </xf>
    <xf numFmtId="49" fontId="1" fillId="0" borderId="13" xfId="59" applyNumberFormat="1" applyFont="1" applyBorder="1" applyAlignment="1">
      <alignment horizontal="center" vertical="top" wrapText="1"/>
      <protection/>
    </xf>
    <xf numFmtId="3" fontId="0" fillId="0" borderId="10" xfId="59" applyNumberFormat="1" applyBorder="1" applyAlignment="1">
      <alignment horizontal="center" vertical="top" wrapText="1"/>
      <protection/>
    </xf>
    <xf numFmtId="49" fontId="2" fillId="0" borderId="13" xfId="59" applyNumberFormat="1" applyFont="1" applyBorder="1" applyAlignment="1">
      <alignment horizontal="center" vertical="center" wrapText="1"/>
      <protection/>
    </xf>
    <xf numFmtId="0" fontId="2" fillId="0" borderId="14" xfId="59" applyFont="1" applyBorder="1" applyAlignment="1">
      <alignment horizontal="center" vertical="center" wrapText="1"/>
      <protection/>
    </xf>
    <xf numFmtId="0" fontId="2" fillId="0" borderId="15" xfId="0" applyFont="1" applyBorder="1" applyAlignment="1">
      <alignment horizontal="center" vertical="center" wrapText="1"/>
    </xf>
    <xf numFmtId="0" fontId="1" fillId="0" borderId="16" xfId="59" applyFont="1" applyBorder="1" applyAlignment="1">
      <alignment horizontal="center" vertical="center" wrapText="1"/>
      <protection/>
    </xf>
    <xf numFmtId="0" fontId="1" fillId="0" borderId="17" xfId="59" applyFont="1" applyBorder="1" applyAlignment="1">
      <alignment horizontal="center" vertical="center" wrapText="1"/>
      <protection/>
    </xf>
    <xf numFmtId="0" fontId="1" fillId="0" borderId="18" xfId="59" applyFont="1" applyBorder="1" applyAlignment="1">
      <alignment horizontal="center" vertical="center" wrapText="1"/>
      <protection/>
    </xf>
    <xf numFmtId="3" fontId="1" fillId="0" borderId="19" xfId="59" applyNumberFormat="1" applyFont="1" applyBorder="1" applyAlignment="1">
      <alignment horizontal="right" vertical="center"/>
      <protection/>
    </xf>
    <xf numFmtId="0" fontId="0" fillId="0" borderId="20" xfId="59" applyBorder="1" applyAlignment="1">
      <alignment vertical="center" wrapText="1"/>
      <protection/>
    </xf>
    <xf numFmtId="3" fontId="0" fillId="0" borderId="21" xfId="59" applyNumberFormat="1" applyBorder="1" applyAlignment="1">
      <alignment vertical="center"/>
      <protection/>
    </xf>
    <xf numFmtId="0" fontId="1" fillId="0" borderId="22" xfId="59" applyFont="1" applyBorder="1" applyAlignment="1">
      <alignment horizontal="center" vertical="center" wrapText="1"/>
      <protection/>
    </xf>
    <xf numFmtId="3" fontId="1" fillId="0" borderId="19" xfId="0" applyNumberFormat="1" applyFont="1" applyBorder="1" applyAlignment="1">
      <alignment horizontal="right" vertical="center"/>
    </xf>
    <xf numFmtId="0" fontId="1" fillId="0" borderId="22" xfId="59" applyFont="1" applyBorder="1" applyAlignment="1">
      <alignment horizontal="left" vertical="center" wrapText="1"/>
      <protection/>
    </xf>
    <xf numFmtId="3" fontId="0" fillId="0" borderId="19" xfId="0" applyNumberFormat="1" applyFont="1" applyBorder="1" applyAlignment="1">
      <alignment/>
    </xf>
    <xf numFmtId="3" fontId="1" fillId="0" borderId="19" xfId="0" applyNumberFormat="1" applyFont="1" applyBorder="1" applyAlignment="1">
      <alignment/>
    </xf>
    <xf numFmtId="0" fontId="0" fillId="0" borderId="22" xfId="59" applyBorder="1" applyAlignment="1">
      <alignment horizontal="left" vertical="center" wrapText="1"/>
      <protection/>
    </xf>
    <xf numFmtId="3" fontId="1" fillId="0" borderId="19" xfId="59" applyNumberFormat="1" applyFont="1" applyBorder="1">
      <alignment/>
      <protection/>
    </xf>
    <xf numFmtId="0" fontId="1" fillId="0" borderId="22" xfId="59" applyFont="1" applyBorder="1" applyAlignment="1">
      <alignment horizontal="center" vertical="top" wrapText="1"/>
      <protection/>
    </xf>
    <xf numFmtId="0" fontId="0" fillId="0" borderId="22" xfId="59" applyBorder="1" applyAlignment="1">
      <alignment horizontal="center" vertical="top" wrapText="1"/>
      <protection/>
    </xf>
    <xf numFmtId="3" fontId="1" fillId="0" borderId="19" xfId="59" applyNumberFormat="1" applyFont="1" applyBorder="1" applyAlignment="1">
      <alignment vertical="center"/>
      <protection/>
    </xf>
    <xf numFmtId="3" fontId="0" fillId="0" borderId="19" xfId="59" applyNumberFormat="1" applyBorder="1" applyAlignment="1">
      <alignment vertical="center"/>
      <protection/>
    </xf>
    <xf numFmtId="0" fontId="1" fillId="0" borderId="22" xfId="59" applyFont="1" applyBorder="1" applyAlignment="1">
      <alignment vertical="top" wrapText="1"/>
      <protection/>
    </xf>
    <xf numFmtId="0" fontId="0" fillId="0" borderId="22" xfId="59" applyBorder="1">
      <alignment/>
      <protection/>
    </xf>
    <xf numFmtId="0" fontId="1" fillId="0" borderId="22" xfId="59" applyFont="1" applyBorder="1" applyAlignment="1">
      <alignment horizontal="left"/>
      <protection/>
    </xf>
    <xf numFmtId="0" fontId="1" fillId="0" borderId="22" xfId="59" applyFont="1" applyBorder="1">
      <alignment/>
      <protection/>
    </xf>
    <xf numFmtId="0" fontId="0" fillId="0" borderId="22" xfId="59" applyBorder="1" applyAlignment="1">
      <alignment horizontal="left"/>
      <protection/>
    </xf>
    <xf numFmtId="0" fontId="0" fillId="0" borderId="22" xfId="59" applyBorder="1" applyAlignment="1">
      <alignment horizontal="justify" vertical="top" wrapText="1"/>
      <protection/>
    </xf>
    <xf numFmtId="0" fontId="0" fillId="0" borderId="22" xfId="59" applyBorder="1" applyAlignment="1">
      <alignment vertical="center" wrapText="1"/>
      <protection/>
    </xf>
    <xf numFmtId="0" fontId="0" fillId="0" borderId="22" xfId="59" applyBorder="1" applyAlignment="1">
      <alignment vertical="top" wrapText="1"/>
      <protection/>
    </xf>
    <xf numFmtId="0" fontId="1" fillId="0" borderId="22" xfId="59" applyFont="1" applyBorder="1" applyAlignment="1">
      <alignment horizontal="left" vertical="top" wrapText="1"/>
      <protection/>
    </xf>
    <xf numFmtId="3" fontId="1" fillId="33" borderId="19" xfId="0" applyNumberFormat="1" applyFont="1" applyFill="1" applyBorder="1" applyAlignment="1">
      <alignment horizontal="right"/>
    </xf>
    <xf numFmtId="0" fontId="1" fillId="0" borderId="22" xfId="59" applyFont="1" applyBorder="1" applyAlignment="1">
      <alignment horizontal="justify" vertical="top" wrapText="1"/>
      <protection/>
    </xf>
    <xf numFmtId="3" fontId="1" fillId="33" borderId="19" xfId="59" applyNumberFormat="1" applyFont="1" applyFill="1" applyBorder="1">
      <alignment/>
      <protection/>
    </xf>
    <xf numFmtId="0" fontId="1" fillId="0" borderId="22" xfId="59" applyFont="1" applyBorder="1" applyAlignment="1">
      <alignment horizontal="justify" vertical="center" wrapText="1"/>
      <protection/>
    </xf>
    <xf numFmtId="0" fontId="0" fillId="0" borderId="22" xfId="59" applyBorder="1" applyAlignment="1">
      <alignment horizontal="left" vertical="top" wrapText="1"/>
      <protection/>
    </xf>
    <xf numFmtId="0" fontId="1" fillId="0" borderId="14" xfId="59" applyFont="1" applyBorder="1" applyAlignment="1">
      <alignment horizontal="justify" vertical="top" wrapText="1"/>
      <protection/>
    </xf>
    <xf numFmtId="0" fontId="1" fillId="0" borderId="23" xfId="59" applyFont="1" applyBorder="1" applyAlignment="1">
      <alignment horizontal="justify" vertical="top" wrapText="1"/>
      <protection/>
    </xf>
    <xf numFmtId="3" fontId="1" fillId="0" borderId="24" xfId="0" applyNumberFormat="1" applyFont="1" applyBorder="1" applyAlignment="1">
      <alignment horizontal="center" vertical="top" wrapText="1"/>
    </xf>
    <xf numFmtId="3" fontId="1" fillId="34" borderId="25" xfId="59" applyNumberFormat="1" applyFont="1" applyFill="1" applyBorder="1">
      <alignment/>
      <protection/>
    </xf>
    <xf numFmtId="3" fontId="0" fillId="34" borderId="25" xfId="0" applyNumberFormat="1" applyFont="1" applyFill="1" applyBorder="1" applyAlignment="1">
      <alignment/>
    </xf>
    <xf numFmtId="0" fontId="0" fillId="34" borderId="25" xfId="0" applyFont="1" applyFill="1" applyBorder="1" applyAlignment="1">
      <alignment/>
    </xf>
    <xf numFmtId="0" fontId="1" fillId="34" borderId="25" xfId="0" applyFont="1" applyFill="1" applyBorder="1" applyAlignment="1">
      <alignment/>
    </xf>
    <xf numFmtId="3" fontId="1" fillId="33" borderId="25" xfId="0" applyNumberFormat="1" applyFont="1" applyFill="1" applyBorder="1" applyAlignment="1">
      <alignment horizontal="right"/>
    </xf>
    <xf numFmtId="0" fontId="4" fillId="0" borderId="0" xfId="0" applyFont="1" applyAlignment="1">
      <alignment/>
    </xf>
    <xf numFmtId="49" fontId="4" fillId="0" borderId="0" xfId="0" applyNumberFormat="1" applyFont="1" applyAlignment="1">
      <alignment horizontal="left"/>
    </xf>
    <xf numFmtId="3" fontId="1" fillId="35" borderId="19" xfId="59" applyNumberFormat="1" applyFont="1" applyFill="1" applyBorder="1" applyAlignment="1">
      <alignment horizontal="right" vertical="center" wrapText="1"/>
      <protection/>
    </xf>
    <xf numFmtId="3" fontId="1" fillId="35" borderId="19" xfId="0" applyNumberFormat="1" applyFont="1" applyFill="1" applyBorder="1" applyAlignment="1">
      <alignment/>
    </xf>
    <xf numFmtId="0" fontId="0" fillId="35" borderId="25" xfId="0" applyFont="1" applyFill="1" applyBorder="1" applyAlignment="1">
      <alignment/>
    </xf>
    <xf numFmtId="0" fontId="5" fillId="0" borderId="26" xfId="59" applyFont="1" applyBorder="1" applyAlignment="1">
      <alignment horizontal="center" vertical="center" wrapText="1"/>
      <protection/>
    </xf>
    <xf numFmtId="49" fontId="5" fillId="0" borderId="13" xfId="59" applyNumberFormat="1" applyFont="1" applyBorder="1" applyAlignment="1">
      <alignment horizontal="center" vertical="center" wrapText="1"/>
      <protection/>
    </xf>
    <xf numFmtId="0" fontId="2" fillId="0" borderId="27" xfId="0" applyFont="1" applyBorder="1" applyAlignment="1">
      <alignment horizontal="center" vertical="center" wrapText="1"/>
    </xf>
    <xf numFmtId="0" fontId="3" fillId="0" borderId="28" xfId="59" applyFont="1" applyBorder="1" applyAlignment="1">
      <alignment horizontal="center" vertical="center" wrapText="1"/>
      <protection/>
    </xf>
    <xf numFmtId="49" fontId="3" fillId="0" borderId="29" xfId="59" applyNumberFormat="1" applyFont="1" applyBorder="1" applyAlignment="1">
      <alignment horizontal="center" vertical="center" wrapText="1"/>
      <protection/>
    </xf>
    <xf numFmtId="3" fontId="3" fillId="0" borderId="29" xfId="59" applyNumberFormat="1" applyFont="1" applyBorder="1" applyAlignment="1">
      <alignment horizontal="right" vertical="center"/>
      <protection/>
    </xf>
    <xf numFmtId="0" fontId="3" fillId="0" borderId="30" xfId="59" applyFont="1" applyBorder="1" applyAlignment="1">
      <alignment horizontal="center" vertical="center" wrapText="1"/>
      <protection/>
    </xf>
    <xf numFmtId="49" fontId="3" fillId="0" borderId="12" xfId="59" applyNumberFormat="1" applyFont="1" applyBorder="1" applyAlignment="1">
      <alignment horizontal="center" vertical="center" wrapText="1"/>
      <protection/>
    </xf>
    <xf numFmtId="3" fontId="3" fillId="0" borderId="12" xfId="59" applyNumberFormat="1" applyFont="1" applyBorder="1" applyAlignment="1">
      <alignment horizontal="right" vertical="center"/>
      <protection/>
    </xf>
    <xf numFmtId="0" fontId="3" fillId="0" borderId="31" xfId="59"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3" fontId="3" fillId="0" borderId="10" xfId="59" applyNumberFormat="1" applyFont="1" applyBorder="1" applyAlignment="1">
      <alignment horizontal="right" vertical="center"/>
      <protection/>
    </xf>
    <xf numFmtId="0" fontId="3" fillId="0" borderId="31" xfId="59" applyFont="1" applyBorder="1" applyAlignment="1">
      <alignment vertical="center" wrapText="1"/>
      <protection/>
    </xf>
    <xf numFmtId="49" fontId="3" fillId="0" borderId="11" xfId="59" applyNumberFormat="1" applyFont="1" applyBorder="1" applyAlignment="1">
      <alignment horizontal="center" vertical="center" wrapText="1"/>
      <protection/>
    </xf>
    <xf numFmtId="0" fontId="6" fillId="0" borderId="10" xfId="59" applyFont="1" applyBorder="1" applyAlignment="1">
      <alignment horizontal="left" vertical="center" wrapText="1"/>
      <protection/>
    </xf>
    <xf numFmtId="49" fontId="6" fillId="0" borderId="11" xfId="59" applyNumberFormat="1" applyFont="1" applyBorder="1" applyAlignment="1">
      <alignment horizontal="center" vertical="center" wrapText="1"/>
      <protection/>
    </xf>
    <xf numFmtId="3" fontId="6" fillId="0" borderId="10" xfId="59" applyNumberFormat="1" applyFont="1" applyBorder="1" applyAlignment="1">
      <alignment horizontal="right" vertical="center" wrapText="1"/>
      <protection/>
    </xf>
    <xf numFmtId="3" fontId="3" fillId="0" borderId="10" xfId="0" applyNumberFormat="1" applyFont="1" applyBorder="1" applyAlignment="1">
      <alignment horizontal="right"/>
    </xf>
    <xf numFmtId="0" fontId="3" fillId="0" borderId="31" xfId="59" applyFont="1" applyBorder="1" applyAlignment="1">
      <alignment horizontal="left" vertical="center" wrapText="1"/>
      <protection/>
    </xf>
    <xf numFmtId="0" fontId="6" fillId="0" borderId="32" xfId="59" applyFont="1" applyBorder="1" applyAlignment="1">
      <alignment vertical="center" wrapText="1"/>
      <protection/>
    </xf>
    <xf numFmtId="49" fontId="6" fillId="0" borderId="32" xfId="59" applyNumberFormat="1" applyFont="1" applyBorder="1" applyAlignment="1">
      <alignment horizontal="center" vertical="center" wrapText="1"/>
      <protection/>
    </xf>
    <xf numFmtId="3" fontId="6" fillId="0" borderId="10" xfId="0" applyNumberFormat="1" applyFont="1" applyBorder="1" applyAlignment="1">
      <alignment horizontal="right" vertical="center"/>
    </xf>
    <xf numFmtId="49" fontId="6" fillId="0" borderId="32" xfId="59" applyNumberFormat="1" applyFont="1" applyBorder="1" applyAlignment="1">
      <alignment horizontal="center" vertical="center" wrapText="1"/>
      <protection/>
    </xf>
    <xf numFmtId="0" fontId="6" fillId="0" borderId="10" xfId="59" applyFont="1" applyBorder="1" applyAlignment="1">
      <alignment vertical="center"/>
      <protection/>
    </xf>
    <xf numFmtId="0" fontId="6" fillId="0" borderId="32" xfId="58" applyFont="1" applyBorder="1" applyAlignment="1">
      <alignment vertical="center" wrapText="1"/>
      <protection/>
    </xf>
    <xf numFmtId="49" fontId="6" fillId="0" borderId="10" xfId="59" applyNumberFormat="1" applyFont="1" applyBorder="1" applyAlignment="1">
      <alignment horizontal="center" vertical="center" wrapText="1"/>
      <protection/>
    </xf>
    <xf numFmtId="49" fontId="6" fillId="0" borderId="33" xfId="59" applyNumberFormat="1" applyFont="1" applyBorder="1" applyAlignment="1">
      <alignment horizontal="center" vertical="center" wrapText="1"/>
      <protection/>
    </xf>
    <xf numFmtId="3" fontId="6" fillId="0" borderId="12" xfId="0" applyNumberFormat="1" applyFont="1" applyBorder="1" applyAlignment="1">
      <alignment horizontal="right" vertical="center"/>
    </xf>
    <xf numFmtId="0" fontId="6" fillId="0" borderId="10" xfId="59" applyFont="1" applyBorder="1" applyAlignment="1">
      <alignment vertical="center" wrapText="1"/>
      <protection/>
    </xf>
    <xf numFmtId="49" fontId="6" fillId="0" borderId="12" xfId="59" applyNumberFormat="1" applyFont="1" applyBorder="1" applyAlignment="1">
      <alignment horizontal="center" vertical="center" wrapText="1"/>
      <protection/>
    </xf>
    <xf numFmtId="3" fontId="6" fillId="0" borderId="34" xfId="59" applyNumberFormat="1" applyFont="1" applyBorder="1" applyAlignment="1">
      <alignment vertical="center"/>
      <protection/>
    </xf>
    <xf numFmtId="0" fontId="1" fillId="0" borderId="0" xfId="0" applyFont="1" applyAlignment="1">
      <alignment/>
    </xf>
    <xf numFmtId="0" fontId="7" fillId="0" borderId="0" xfId="0" applyFont="1" applyAlignment="1">
      <alignment/>
    </xf>
    <xf numFmtId="0" fontId="7" fillId="0" borderId="0" xfId="0" applyFont="1" applyAlignment="1">
      <alignment horizontal="right"/>
    </xf>
    <xf numFmtId="49" fontId="7" fillId="0" borderId="0" xfId="0" applyNumberFormat="1" applyFont="1" applyAlignment="1">
      <alignment horizontal="center"/>
    </xf>
    <xf numFmtId="0" fontId="7" fillId="0" borderId="0" xfId="0" applyFont="1" applyAlignment="1">
      <alignment horizontal="center"/>
    </xf>
    <xf numFmtId="49" fontId="7" fillId="0" borderId="0" xfId="0" applyNumberFormat="1" applyFont="1" applyAlignment="1">
      <alignment horizontal="left"/>
    </xf>
    <xf numFmtId="0" fontId="7" fillId="0" borderId="0" xfId="0" applyFont="1" applyAlignment="1">
      <alignment horizontal="left"/>
    </xf>
    <xf numFmtId="49" fontId="1" fillId="0" borderId="0" xfId="0" applyNumberFormat="1" applyFont="1" applyAlignment="1">
      <alignment horizontal="center"/>
    </xf>
    <xf numFmtId="0" fontId="3" fillId="0" borderId="0" xfId="0" applyFont="1" applyAlignment="1">
      <alignment/>
    </xf>
    <xf numFmtId="3" fontId="3" fillId="0" borderId="0" xfId="0" applyNumberFormat="1" applyFont="1" applyAlignment="1">
      <alignment/>
    </xf>
    <xf numFmtId="0" fontId="3" fillId="0" borderId="0" xfId="59" applyFont="1">
      <alignment/>
      <protection/>
    </xf>
    <xf numFmtId="49" fontId="3" fillId="0" borderId="0" xfId="59" applyNumberFormat="1" applyFont="1" applyAlignment="1">
      <alignment horizontal="center"/>
      <protection/>
    </xf>
    <xf numFmtId="0" fontId="3" fillId="0" borderId="0" xfId="59" applyFont="1" applyAlignment="1">
      <alignment horizontal="right"/>
      <protection/>
    </xf>
    <xf numFmtId="49" fontId="3" fillId="0" borderId="29" xfId="59" applyNumberFormat="1" applyFont="1" applyBorder="1" applyAlignment="1">
      <alignment horizontal="center" vertical="center" wrapText="1"/>
      <protection/>
    </xf>
    <xf numFmtId="3" fontId="3" fillId="0" borderId="29" xfId="59" applyNumberFormat="1" applyFont="1" applyBorder="1" applyAlignment="1">
      <alignment horizontal="right" vertical="center"/>
      <protection/>
    </xf>
    <xf numFmtId="49" fontId="3" fillId="0" borderId="12" xfId="59" applyNumberFormat="1" applyFont="1" applyBorder="1" applyAlignment="1">
      <alignment horizontal="center" vertical="center" wrapText="1"/>
      <protection/>
    </xf>
    <xf numFmtId="3" fontId="3" fillId="0" borderId="12" xfId="59" applyNumberFormat="1" applyFont="1" applyBorder="1" applyAlignment="1">
      <alignment horizontal="right" vertical="center"/>
      <protection/>
    </xf>
    <xf numFmtId="49" fontId="3" fillId="0" borderId="10" xfId="59" applyNumberFormat="1" applyFont="1" applyBorder="1" applyAlignment="1">
      <alignment horizontal="center" vertical="center" wrapText="1"/>
      <protection/>
    </xf>
    <xf numFmtId="3" fontId="3" fillId="0" borderId="10" xfId="59" applyNumberFormat="1" applyFont="1" applyBorder="1" applyAlignment="1">
      <alignment horizontal="right" vertical="center"/>
      <protection/>
    </xf>
    <xf numFmtId="0" fontId="3" fillId="0" borderId="31" xfId="59" applyFont="1" applyBorder="1" applyAlignment="1">
      <alignment vertical="center" wrapText="1"/>
      <protection/>
    </xf>
    <xf numFmtId="49" fontId="3" fillId="0" borderId="11" xfId="59" applyNumberFormat="1" applyFont="1" applyBorder="1" applyAlignment="1">
      <alignment horizontal="center" vertical="center" wrapText="1"/>
      <protection/>
    </xf>
    <xf numFmtId="0" fontId="6" fillId="0" borderId="10" xfId="59" applyFont="1" applyBorder="1" applyAlignment="1">
      <alignment horizontal="left" vertical="center" wrapText="1"/>
      <protection/>
    </xf>
    <xf numFmtId="49" fontId="6" fillId="0" borderId="11" xfId="59" applyNumberFormat="1" applyFont="1" applyBorder="1" applyAlignment="1">
      <alignment horizontal="center" vertical="center" wrapText="1"/>
      <protection/>
    </xf>
    <xf numFmtId="3" fontId="6" fillId="0" borderId="10" xfId="59" applyNumberFormat="1" applyFont="1" applyBorder="1" applyAlignment="1">
      <alignment horizontal="right" vertical="center" wrapText="1"/>
      <protection/>
    </xf>
    <xf numFmtId="3" fontId="3" fillId="0" borderId="10" xfId="0" applyNumberFormat="1" applyFont="1" applyBorder="1" applyAlignment="1">
      <alignment horizontal="right"/>
    </xf>
    <xf numFmtId="0" fontId="3" fillId="0" borderId="31" xfId="59" applyFont="1" applyBorder="1" applyAlignment="1">
      <alignment horizontal="left" vertical="center" wrapText="1"/>
      <protection/>
    </xf>
    <xf numFmtId="3" fontId="6" fillId="0" borderId="10" xfId="0" applyNumberFormat="1" applyFont="1" applyBorder="1" applyAlignment="1">
      <alignment horizontal="right" vertical="center"/>
    </xf>
    <xf numFmtId="49" fontId="6" fillId="0" borderId="10" xfId="59" applyNumberFormat="1" applyFont="1" applyBorder="1" applyAlignment="1">
      <alignment horizontal="center" vertical="center" wrapText="1"/>
      <protection/>
    </xf>
    <xf numFmtId="49" fontId="6" fillId="0" borderId="33" xfId="59" applyNumberFormat="1" applyFont="1" applyBorder="1" applyAlignment="1">
      <alignment horizontal="center" vertical="center" wrapText="1"/>
      <protection/>
    </xf>
    <xf numFmtId="3" fontId="6" fillId="0" borderId="12" xfId="0" applyNumberFormat="1" applyFont="1" applyBorder="1" applyAlignment="1">
      <alignment horizontal="right" vertical="center"/>
    </xf>
    <xf numFmtId="49" fontId="6" fillId="0" borderId="12" xfId="59" applyNumberFormat="1" applyFont="1" applyBorder="1" applyAlignment="1">
      <alignment horizontal="center" vertical="center" wrapText="1"/>
      <protection/>
    </xf>
    <xf numFmtId="3" fontId="6" fillId="0" borderId="34" xfId="59" applyNumberFormat="1" applyFont="1" applyBorder="1" applyAlignment="1">
      <alignment vertical="center"/>
      <protection/>
    </xf>
    <xf numFmtId="0" fontId="1" fillId="0" borderId="22" xfId="59" applyFont="1" applyBorder="1" applyAlignment="1">
      <alignment vertical="center" wrapText="1"/>
      <protection/>
    </xf>
    <xf numFmtId="3" fontId="1" fillId="0" borderId="15" xfId="0" applyNumberFormat="1" applyFont="1" applyBorder="1" applyAlignment="1">
      <alignment/>
    </xf>
    <xf numFmtId="3" fontId="1" fillId="0" borderId="19" xfId="0" applyNumberFormat="1" applyFont="1" applyBorder="1" applyAlignment="1">
      <alignment horizontal="center"/>
    </xf>
    <xf numFmtId="3" fontId="1" fillId="0" borderId="35" xfId="0" applyNumberFormat="1" applyFont="1" applyBorder="1" applyAlignment="1">
      <alignment horizontal="center"/>
    </xf>
    <xf numFmtId="0" fontId="0" fillId="0" borderId="0" xfId="59">
      <alignment/>
      <protection/>
    </xf>
    <xf numFmtId="49" fontId="0" fillId="0" borderId="0" xfId="59" applyNumberFormat="1" applyAlignment="1">
      <alignment horizontal="center"/>
      <protection/>
    </xf>
    <xf numFmtId="49" fontId="5" fillId="0" borderId="27" xfId="0" applyNumberFormat="1" applyFont="1" applyBorder="1" applyAlignment="1">
      <alignment horizontal="center" vertical="center" wrapText="1"/>
    </xf>
    <xf numFmtId="3" fontId="7" fillId="0" borderId="10" xfId="59" applyNumberFormat="1" applyFont="1" applyBorder="1" applyAlignment="1">
      <alignment horizontal="right" vertical="center" wrapText="1"/>
      <protection/>
    </xf>
    <xf numFmtId="3" fontId="7" fillId="0" borderId="32" xfId="59" applyNumberFormat="1" applyFont="1" applyBorder="1" applyAlignment="1">
      <alignment horizontal="right" vertical="center" wrapText="1"/>
      <protection/>
    </xf>
    <xf numFmtId="49" fontId="0" fillId="0" borderId="11" xfId="59" applyNumberFormat="1" applyFont="1" applyBorder="1" applyAlignment="1">
      <alignment horizontal="center" vertical="center" wrapText="1"/>
      <protection/>
    </xf>
    <xf numFmtId="0" fontId="0" fillId="0" borderId="18" xfId="59" applyBorder="1" applyAlignment="1">
      <alignment horizontal="left" vertical="center" wrapText="1"/>
      <protection/>
    </xf>
    <xf numFmtId="49" fontId="0" fillId="0" borderId="10" xfId="59" applyNumberFormat="1" applyFont="1" applyBorder="1" applyAlignment="1">
      <alignment horizontal="center" vertical="center" wrapText="1"/>
      <protection/>
    </xf>
    <xf numFmtId="3" fontId="0" fillId="34" borderId="36" xfId="0" applyNumberFormat="1" applyFont="1" applyFill="1" applyBorder="1" applyAlignment="1">
      <alignment/>
    </xf>
    <xf numFmtId="0" fontId="2" fillId="36" borderId="15" xfId="0" applyFont="1" applyFill="1" applyBorder="1" applyAlignment="1">
      <alignment horizontal="center" vertical="center" wrapText="1"/>
    </xf>
    <xf numFmtId="3" fontId="3" fillId="36" borderId="29" xfId="59" applyNumberFormat="1" applyFont="1" applyFill="1" applyBorder="1" applyAlignment="1">
      <alignment horizontal="right" vertical="center"/>
      <protection/>
    </xf>
    <xf numFmtId="3" fontId="3" fillId="36" borderId="12" xfId="59" applyNumberFormat="1" applyFont="1" applyFill="1" applyBorder="1" applyAlignment="1">
      <alignment horizontal="right" vertical="center"/>
      <protection/>
    </xf>
    <xf numFmtId="3" fontId="3" fillId="36" borderId="10" xfId="59" applyNumberFormat="1" applyFont="1" applyFill="1" applyBorder="1" applyAlignment="1">
      <alignment horizontal="right" vertical="center"/>
      <protection/>
    </xf>
    <xf numFmtId="3" fontId="6" fillId="36" borderId="10" xfId="59" applyNumberFormat="1" applyFont="1" applyFill="1" applyBorder="1" applyAlignment="1">
      <alignment horizontal="right" vertical="center" wrapText="1"/>
      <protection/>
    </xf>
    <xf numFmtId="3" fontId="3" fillId="36" borderId="10" xfId="0" applyNumberFormat="1" applyFont="1" applyFill="1" applyBorder="1" applyAlignment="1">
      <alignment horizontal="right"/>
    </xf>
    <xf numFmtId="3" fontId="6" fillId="36" borderId="10" xfId="0" applyNumberFormat="1" applyFont="1" applyFill="1" applyBorder="1" applyAlignment="1">
      <alignment horizontal="right" vertical="center"/>
    </xf>
    <xf numFmtId="0" fontId="6" fillId="36" borderId="10" xfId="59" applyFont="1" applyFill="1" applyBorder="1" applyAlignment="1">
      <alignment vertical="center"/>
      <protection/>
    </xf>
    <xf numFmtId="3" fontId="6" fillId="36" borderId="12" xfId="0" applyNumberFormat="1" applyFont="1" applyFill="1" applyBorder="1" applyAlignment="1">
      <alignment horizontal="right" vertical="center"/>
    </xf>
    <xf numFmtId="3" fontId="6" fillId="36" borderId="34" xfId="59" applyNumberFormat="1" applyFont="1" applyFill="1" applyBorder="1" applyAlignment="1">
      <alignment vertical="center"/>
      <protection/>
    </xf>
    <xf numFmtId="3" fontId="0" fillId="36" borderId="21" xfId="59" applyNumberFormat="1" applyFill="1" applyBorder="1" applyAlignment="1">
      <alignment vertical="center"/>
      <protection/>
    </xf>
    <xf numFmtId="3" fontId="1" fillId="36" borderId="19" xfId="0" applyNumberFormat="1" applyFont="1" applyFill="1" applyBorder="1" applyAlignment="1">
      <alignment horizontal="right" vertical="center"/>
    </xf>
    <xf numFmtId="3" fontId="0" fillId="36" borderId="19" xfId="0" applyNumberFormat="1" applyFont="1" applyFill="1" applyBorder="1" applyAlignment="1">
      <alignment/>
    </xf>
    <xf numFmtId="3" fontId="1" fillId="36" borderId="19" xfId="0" applyNumberFormat="1" applyFont="1" applyFill="1" applyBorder="1" applyAlignment="1">
      <alignment/>
    </xf>
    <xf numFmtId="3" fontId="1" fillId="36" borderId="19" xfId="59" applyNumberFormat="1" applyFont="1" applyFill="1" applyBorder="1">
      <alignment/>
      <protection/>
    </xf>
    <xf numFmtId="3" fontId="1" fillId="36" borderId="19" xfId="59" applyNumberFormat="1" applyFont="1" applyFill="1" applyBorder="1" applyAlignment="1">
      <alignment horizontal="right" vertical="center"/>
      <protection/>
    </xf>
    <xf numFmtId="3" fontId="1" fillId="36" borderId="19" xfId="59" applyNumberFormat="1" applyFont="1" applyFill="1" applyBorder="1" applyAlignment="1">
      <alignment vertical="center"/>
      <protection/>
    </xf>
    <xf numFmtId="3" fontId="0" fillId="36" borderId="19" xfId="59" applyNumberFormat="1" applyFill="1" applyBorder="1" applyAlignment="1">
      <alignment vertical="center"/>
      <protection/>
    </xf>
    <xf numFmtId="3" fontId="0" fillId="36" borderId="25" xfId="0" applyNumberFormat="1" applyFont="1" applyFill="1" applyBorder="1" applyAlignment="1">
      <alignment/>
    </xf>
    <xf numFmtId="3" fontId="0" fillId="36" borderId="36" xfId="0" applyNumberFormat="1" applyFont="1" applyFill="1" applyBorder="1" applyAlignment="1">
      <alignment/>
    </xf>
    <xf numFmtId="3" fontId="1" fillId="36" borderId="25" xfId="59" applyNumberFormat="1" applyFont="1" applyFill="1" applyBorder="1">
      <alignment/>
      <protection/>
    </xf>
    <xf numFmtId="0" fontId="0" fillId="36" borderId="25" xfId="0" applyFont="1" applyFill="1" applyBorder="1" applyAlignment="1">
      <alignment/>
    </xf>
    <xf numFmtId="0" fontId="1" fillId="36" borderId="25" xfId="0" applyFont="1" applyFill="1" applyBorder="1" applyAlignment="1">
      <alignment/>
    </xf>
    <xf numFmtId="3" fontId="1" fillId="36" borderId="19" xfId="59" applyNumberFormat="1" applyFont="1" applyFill="1" applyBorder="1" applyAlignment="1">
      <alignment horizontal="right" vertical="center" wrapText="1"/>
      <protection/>
    </xf>
    <xf numFmtId="3" fontId="1" fillId="36" borderId="15" xfId="0" applyNumberFormat="1" applyFont="1" applyFill="1" applyBorder="1" applyAlignment="1">
      <alignment/>
    </xf>
    <xf numFmtId="3" fontId="1" fillId="36" borderId="19" xfId="0" applyNumberFormat="1" applyFont="1" applyFill="1" applyBorder="1" applyAlignment="1">
      <alignment horizontal="center"/>
    </xf>
    <xf numFmtId="3" fontId="1" fillId="36" borderId="35" xfId="0" applyNumberFormat="1" applyFont="1" applyFill="1" applyBorder="1" applyAlignment="1">
      <alignment horizontal="center"/>
    </xf>
    <xf numFmtId="3" fontId="7" fillId="0" borderId="10" xfId="59" applyNumberFormat="1" applyFont="1" applyBorder="1" applyAlignment="1">
      <alignment horizontal="right" vertical="center" wrapText="1"/>
      <protection/>
    </xf>
    <xf numFmtId="3" fontId="1" fillId="36" borderId="25" xfId="0" applyNumberFormat="1" applyFont="1" applyFill="1" applyBorder="1" applyAlignment="1">
      <alignment horizontal="right"/>
    </xf>
    <xf numFmtId="3" fontId="1" fillId="36" borderId="19" xfId="0" applyNumberFormat="1" applyFont="1" applyFill="1" applyBorder="1" applyAlignment="1">
      <alignment horizontal="right"/>
    </xf>
    <xf numFmtId="0" fontId="3" fillId="0" borderId="0" xfId="0" applyFont="1" applyAlignment="1">
      <alignment horizontal="center"/>
    </xf>
    <xf numFmtId="0" fontId="3" fillId="0" borderId="22" xfId="59" applyFont="1" applyBorder="1" applyAlignment="1">
      <alignment horizontal="left" vertical="center" wrapText="1"/>
      <protection/>
    </xf>
    <xf numFmtId="3" fontId="3" fillId="0" borderId="19" xfId="0" applyNumberFormat="1" applyFont="1" applyBorder="1" applyAlignment="1">
      <alignment horizontal="right" vertical="center"/>
    </xf>
    <xf numFmtId="0" fontId="6" fillId="0" borderId="0" xfId="0" applyFont="1" applyAlignment="1">
      <alignment/>
    </xf>
    <xf numFmtId="3" fontId="6" fillId="0" borderId="19" xfId="0" applyNumberFormat="1" applyFont="1" applyBorder="1" applyAlignment="1">
      <alignment/>
    </xf>
    <xf numFmtId="3" fontId="3" fillId="0" borderId="19" xfId="0" applyNumberFormat="1" applyFont="1" applyBorder="1" applyAlignment="1">
      <alignment/>
    </xf>
    <xf numFmtId="0" fontId="6" fillId="0" borderId="22" xfId="59" applyFont="1" applyBorder="1" applyAlignment="1">
      <alignment horizontal="left" vertical="center" wrapText="1"/>
      <protection/>
    </xf>
    <xf numFmtId="0" fontId="3" fillId="0" borderId="0" xfId="0" applyFont="1" applyAlignment="1">
      <alignment/>
    </xf>
    <xf numFmtId="0" fontId="3" fillId="0" borderId="0" xfId="59" applyFont="1">
      <alignment/>
      <protection/>
    </xf>
    <xf numFmtId="49" fontId="3" fillId="0" borderId="0" xfId="59" applyNumberFormat="1" applyFont="1" applyAlignment="1">
      <alignment horizontal="center"/>
      <protection/>
    </xf>
    <xf numFmtId="0" fontId="3" fillId="0" borderId="17" xfId="59" applyFont="1" applyBorder="1" applyAlignment="1">
      <alignment horizontal="center" vertical="center" wrapText="1"/>
      <protection/>
    </xf>
    <xf numFmtId="0" fontId="3" fillId="0" borderId="18" xfId="59" applyFont="1" applyBorder="1" applyAlignment="1">
      <alignment horizontal="center" vertical="center" wrapText="1"/>
      <protection/>
    </xf>
    <xf numFmtId="0" fontId="3" fillId="0" borderId="18" xfId="59" applyFont="1" applyBorder="1" applyAlignment="1">
      <alignment vertical="center" wrapText="1"/>
      <protection/>
    </xf>
    <xf numFmtId="0" fontId="6" fillId="0" borderId="20" xfId="59" applyFont="1" applyBorder="1" applyAlignment="1">
      <alignment horizontal="left" vertical="center" wrapText="1"/>
      <protection/>
    </xf>
    <xf numFmtId="0" fontId="3" fillId="0" borderId="18" xfId="59" applyFont="1" applyBorder="1" applyAlignment="1">
      <alignment horizontal="left" vertical="center" wrapText="1"/>
      <protection/>
    </xf>
    <xf numFmtId="0" fontId="6" fillId="0" borderId="22" xfId="59" applyFont="1" applyBorder="1" applyAlignment="1">
      <alignment vertical="center" wrapText="1"/>
      <protection/>
    </xf>
    <xf numFmtId="0" fontId="6" fillId="0" borderId="10" xfId="59" applyFont="1" applyBorder="1" applyAlignment="1">
      <alignment vertical="center"/>
      <protection/>
    </xf>
    <xf numFmtId="0" fontId="3" fillId="0" borderId="22" xfId="59" applyFont="1" applyBorder="1" applyAlignment="1">
      <alignment horizontal="center" vertical="center" wrapText="1"/>
      <protection/>
    </xf>
    <xf numFmtId="3" fontId="3" fillId="0" borderId="19" xfId="59" applyNumberFormat="1" applyFont="1" applyBorder="1">
      <alignment/>
      <protection/>
    </xf>
    <xf numFmtId="0" fontId="3" fillId="0" borderId="18" xfId="59" applyFont="1" applyBorder="1" applyAlignment="1">
      <alignment horizontal="right" vertical="center" wrapText="1"/>
      <protection/>
    </xf>
    <xf numFmtId="0" fontId="3" fillId="0" borderId="22" xfId="59" applyFont="1" applyBorder="1" applyAlignment="1">
      <alignment horizontal="center" vertical="top" wrapText="1"/>
      <protection/>
    </xf>
    <xf numFmtId="49" fontId="3" fillId="0" borderId="10" xfId="59" applyNumberFormat="1" applyFont="1" applyBorder="1" applyAlignment="1">
      <alignment horizontal="center" vertical="top" wrapText="1"/>
      <protection/>
    </xf>
    <xf numFmtId="3" fontId="3" fillId="35" borderId="19" xfId="59" applyNumberFormat="1" applyFont="1" applyFill="1" applyBorder="1">
      <alignment/>
      <protection/>
    </xf>
    <xf numFmtId="3" fontId="3" fillId="35" borderId="19" xfId="59" applyNumberFormat="1" applyFont="1" applyFill="1" applyBorder="1" applyAlignment="1">
      <alignment horizontal="right" vertical="center"/>
      <protection/>
    </xf>
    <xf numFmtId="3" fontId="3" fillId="0" borderId="19" xfId="59" applyNumberFormat="1" applyFont="1" applyBorder="1" applyAlignment="1">
      <alignment horizontal="right" vertical="center"/>
      <protection/>
    </xf>
    <xf numFmtId="3" fontId="3" fillId="0" borderId="19" xfId="59" applyNumberFormat="1" applyFont="1" applyBorder="1" applyAlignment="1">
      <alignment vertical="center"/>
      <protection/>
    </xf>
    <xf numFmtId="0" fontId="6" fillId="0" borderId="37" xfId="55" applyFont="1" applyBorder="1" applyAlignment="1">
      <alignment horizontal="right"/>
      <protection/>
    </xf>
    <xf numFmtId="49" fontId="6" fillId="0" borderId="10" xfId="59" applyNumberFormat="1" applyFont="1" applyBorder="1" applyAlignment="1">
      <alignment horizontal="center" vertical="top" wrapText="1"/>
      <protection/>
    </xf>
    <xf numFmtId="3" fontId="6" fillId="0" borderId="19" xfId="59" applyNumberFormat="1" applyFont="1" applyBorder="1" applyAlignment="1">
      <alignment vertical="center"/>
      <protection/>
    </xf>
    <xf numFmtId="0" fontId="3" fillId="0" borderId="22" xfId="59" applyFont="1" applyBorder="1" applyAlignment="1">
      <alignment vertical="center" wrapText="1"/>
      <protection/>
    </xf>
    <xf numFmtId="0" fontId="3" fillId="0" borderId="37" xfId="55" applyFont="1" applyBorder="1" applyAlignment="1">
      <alignment horizontal="right"/>
      <protection/>
    </xf>
    <xf numFmtId="0" fontId="3" fillId="0" borderId="22" xfId="59" applyFont="1" applyBorder="1" applyAlignment="1">
      <alignment vertical="top" wrapText="1"/>
      <protection/>
    </xf>
    <xf numFmtId="0" fontId="3" fillId="0" borderId="22" xfId="59" applyFont="1" applyBorder="1" applyAlignment="1">
      <alignment horizontal="right" vertical="top" wrapText="1"/>
      <protection/>
    </xf>
    <xf numFmtId="3" fontId="3" fillId="0" borderId="38" xfId="59" applyNumberFormat="1" applyFont="1" applyBorder="1">
      <alignment/>
      <protection/>
    </xf>
    <xf numFmtId="0" fontId="6" fillId="0" borderId="18" xfId="59" applyFont="1" applyBorder="1">
      <alignment/>
      <protection/>
    </xf>
    <xf numFmtId="49" fontId="6" fillId="0" borderId="10" xfId="59" applyNumberFormat="1" applyFont="1" applyBorder="1" applyAlignment="1">
      <alignment horizontal="left"/>
      <protection/>
    </xf>
    <xf numFmtId="3" fontId="6" fillId="0" borderId="25" xfId="0" applyNumberFormat="1" applyFont="1" applyBorder="1" applyAlignment="1">
      <alignment/>
    </xf>
    <xf numFmtId="0" fontId="6" fillId="0" borderId="37" xfId="59" applyFont="1" applyBorder="1">
      <alignment/>
      <protection/>
    </xf>
    <xf numFmtId="0" fontId="3" fillId="0" borderId="37" xfId="59" applyFont="1" applyBorder="1" applyAlignment="1">
      <alignment horizontal="left"/>
      <protection/>
    </xf>
    <xf numFmtId="3" fontId="3" fillId="0" borderId="19" xfId="59" applyNumberFormat="1" applyFont="1" applyBorder="1" applyAlignment="1">
      <alignment horizontal="center"/>
      <protection/>
    </xf>
    <xf numFmtId="3" fontId="6" fillId="0" borderId="36" xfId="0" applyNumberFormat="1" applyFont="1" applyBorder="1" applyAlignment="1">
      <alignment/>
    </xf>
    <xf numFmtId="0" fontId="3" fillId="0" borderId="37" xfId="59" applyFont="1" applyBorder="1">
      <alignment/>
      <protection/>
    </xf>
    <xf numFmtId="0" fontId="6" fillId="0" borderId="37" xfId="59" applyFont="1" applyBorder="1" applyAlignment="1">
      <alignment horizontal="left"/>
      <protection/>
    </xf>
    <xf numFmtId="0" fontId="6" fillId="0" borderId="37" xfId="59" applyFont="1" applyBorder="1" applyAlignment="1">
      <alignment horizontal="justify" vertical="top" wrapText="1"/>
      <protection/>
    </xf>
    <xf numFmtId="0" fontId="3" fillId="0" borderId="37" xfId="59" applyFont="1" applyBorder="1" applyAlignment="1">
      <alignment vertical="top" wrapText="1"/>
      <protection/>
    </xf>
    <xf numFmtId="0" fontId="6" fillId="0" borderId="37" xfId="59" applyFont="1" applyBorder="1" applyAlignment="1">
      <alignment vertical="center" wrapText="1"/>
      <protection/>
    </xf>
    <xf numFmtId="0" fontId="3" fillId="0" borderId="37" xfId="59" applyFont="1" applyBorder="1" applyAlignment="1">
      <alignment horizontal="center" vertical="top" wrapText="1"/>
      <protection/>
    </xf>
    <xf numFmtId="3" fontId="3" fillId="0" borderId="25" xfId="59" applyNumberFormat="1" applyFont="1" applyBorder="1">
      <alignment/>
      <protection/>
    </xf>
    <xf numFmtId="0" fontId="6" fillId="0" borderId="37" xfId="59" applyFont="1" applyBorder="1" applyAlignment="1">
      <alignment vertical="top" wrapText="1"/>
      <protection/>
    </xf>
    <xf numFmtId="3" fontId="6" fillId="0" borderId="25" xfId="59" applyNumberFormat="1" applyFont="1" applyBorder="1">
      <alignment/>
      <protection/>
    </xf>
    <xf numFmtId="0" fontId="6" fillId="0" borderId="25" xfId="0" applyFont="1" applyBorder="1" applyAlignment="1">
      <alignment/>
    </xf>
    <xf numFmtId="0" fontId="3" fillId="0" borderId="37" xfId="59" applyFont="1" applyBorder="1" applyAlignment="1">
      <alignment horizontal="left" vertical="top" wrapText="1"/>
      <protection/>
    </xf>
    <xf numFmtId="0" fontId="3" fillId="0" borderId="25" xfId="0" applyFont="1" applyBorder="1" applyAlignment="1">
      <alignment horizontal="center"/>
    </xf>
    <xf numFmtId="0" fontId="3" fillId="0" borderId="25" xfId="0" applyFont="1" applyBorder="1" applyAlignment="1">
      <alignment/>
    </xf>
    <xf numFmtId="3" fontId="3" fillId="0" borderId="25" xfId="0" applyNumberFormat="1" applyFont="1" applyBorder="1" applyAlignment="1">
      <alignment horizontal="center"/>
    </xf>
    <xf numFmtId="3" fontId="3" fillId="0" borderId="25" xfId="0" applyNumberFormat="1" applyFont="1" applyBorder="1" applyAlignment="1">
      <alignment horizontal="right"/>
    </xf>
    <xf numFmtId="0" fontId="3" fillId="0" borderId="37" xfId="59" applyFont="1" applyBorder="1" applyAlignment="1">
      <alignment horizontal="justify" vertical="top" wrapText="1"/>
      <protection/>
    </xf>
    <xf numFmtId="0" fontId="3" fillId="0" borderId="37" xfId="59" applyFont="1" applyBorder="1" applyAlignment="1">
      <alignment horizontal="justify" vertical="center" wrapText="1"/>
      <protection/>
    </xf>
    <xf numFmtId="3" fontId="3" fillId="0" borderId="19" xfId="0" applyNumberFormat="1" applyFont="1" applyBorder="1" applyAlignment="1">
      <alignment horizontal="center"/>
    </xf>
    <xf numFmtId="3" fontId="3" fillId="0" borderId="19" xfId="0" applyNumberFormat="1" applyFont="1" applyBorder="1" applyAlignment="1">
      <alignment horizontal="right"/>
    </xf>
    <xf numFmtId="0" fontId="6" fillId="0" borderId="39" xfId="0" applyFont="1" applyBorder="1" applyAlignment="1">
      <alignment/>
    </xf>
    <xf numFmtId="0" fontId="6" fillId="0" borderId="40" xfId="0" applyFont="1" applyBorder="1" applyAlignment="1">
      <alignment/>
    </xf>
    <xf numFmtId="0" fontId="3" fillId="0" borderId="37" xfId="59" applyFont="1" applyBorder="1" applyAlignment="1">
      <alignment horizontal="center" vertical="center" wrapText="1"/>
      <protection/>
    </xf>
    <xf numFmtId="3" fontId="3" fillId="0" borderId="19" xfId="59" applyNumberFormat="1" applyFont="1" applyBorder="1" applyAlignment="1">
      <alignment horizontal="center" vertical="center" wrapText="1"/>
      <protection/>
    </xf>
    <xf numFmtId="3" fontId="3" fillId="0" borderId="19" xfId="59" applyNumberFormat="1" applyFont="1" applyBorder="1" applyAlignment="1">
      <alignment horizontal="right" vertical="center" wrapText="1"/>
      <protection/>
    </xf>
    <xf numFmtId="0" fontId="6" fillId="0" borderId="37" xfId="59" applyFont="1" applyBorder="1" applyAlignment="1">
      <alignment horizontal="left" vertical="center" wrapText="1"/>
      <protection/>
    </xf>
    <xf numFmtId="0" fontId="6" fillId="0" borderId="36" xfId="0" applyFont="1" applyBorder="1" applyAlignment="1">
      <alignment/>
    </xf>
    <xf numFmtId="0" fontId="6" fillId="0" borderId="37" xfId="59" applyFont="1" applyBorder="1" applyAlignment="1">
      <alignment horizontal="left" vertical="top" wrapText="1"/>
      <protection/>
    </xf>
    <xf numFmtId="0" fontId="6" fillId="0" borderId="41" xfId="55" applyFont="1" applyBorder="1" applyAlignment="1">
      <alignment horizontal="right"/>
      <protection/>
    </xf>
    <xf numFmtId="0" fontId="3" fillId="0" borderId="42" xfId="59" applyFont="1" applyBorder="1" applyAlignment="1">
      <alignment horizontal="justify" vertical="top" wrapText="1"/>
      <protection/>
    </xf>
    <xf numFmtId="49" fontId="3" fillId="0" borderId="13" xfId="59" applyNumberFormat="1" applyFont="1" applyBorder="1" applyAlignment="1">
      <alignment horizontal="center" vertical="top" wrapText="1"/>
      <protection/>
    </xf>
    <xf numFmtId="0" fontId="3" fillId="0" borderId="23" xfId="59" applyFont="1" applyBorder="1" applyAlignment="1">
      <alignment horizontal="justify" vertical="top" wrapText="1"/>
      <protection/>
    </xf>
    <xf numFmtId="3" fontId="3" fillId="0" borderId="24" xfId="0" applyNumberFormat="1" applyFont="1" applyBorder="1" applyAlignment="1">
      <alignment horizontal="center" vertical="top" wrapText="1"/>
    </xf>
    <xf numFmtId="0" fontId="3" fillId="0" borderId="0" xfId="0" applyFont="1" applyAlignment="1">
      <alignment horizontal="left"/>
    </xf>
    <xf numFmtId="49" fontId="6" fillId="0" borderId="0" xfId="0" applyNumberFormat="1" applyFont="1" applyAlignment="1">
      <alignment horizontal="center"/>
    </xf>
    <xf numFmtId="0" fontId="6" fillId="0" borderId="0" xfId="59" applyFont="1">
      <alignment/>
      <protection/>
    </xf>
    <xf numFmtId="0" fontId="44" fillId="29" borderId="0" xfId="47" applyFont="1" applyAlignment="1">
      <alignment/>
    </xf>
    <xf numFmtId="0" fontId="6" fillId="35" borderId="20" xfId="47" applyFont="1" applyFill="1" applyBorder="1" applyAlignment="1">
      <alignment vertical="center" wrapText="1"/>
    </xf>
    <xf numFmtId="0" fontId="3" fillId="35" borderId="22" xfId="47" applyFont="1" applyFill="1" applyBorder="1" applyAlignment="1">
      <alignment horizontal="left" vertical="center" wrapText="1"/>
    </xf>
    <xf numFmtId="0" fontId="3" fillId="0" borderId="43" xfId="59" applyFont="1" applyBorder="1" applyAlignment="1">
      <alignment horizontal="center" vertical="center" wrapText="1"/>
      <protection/>
    </xf>
    <xf numFmtId="49" fontId="3" fillId="0" borderId="44" xfId="59" applyNumberFormat="1" applyFont="1" applyBorder="1" applyAlignment="1">
      <alignment horizontal="center" vertical="center" wrapText="1"/>
      <protection/>
    </xf>
    <xf numFmtId="3" fontId="3" fillId="0" borderId="44" xfId="59" applyNumberFormat="1" applyFont="1" applyBorder="1" applyAlignment="1">
      <alignment horizontal="right" vertical="center"/>
      <protection/>
    </xf>
    <xf numFmtId="0" fontId="3" fillId="0" borderId="25" xfId="0" applyFont="1" applyBorder="1" applyAlignment="1">
      <alignment/>
    </xf>
    <xf numFmtId="3" fontId="3" fillId="0" borderId="35" xfId="0" applyNumberFormat="1" applyFont="1" applyBorder="1" applyAlignment="1">
      <alignment horizontal="right"/>
    </xf>
    <xf numFmtId="3" fontId="3" fillId="0" borderId="15" xfId="0" applyNumberFormat="1" applyFont="1" applyBorder="1" applyAlignment="1">
      <alignment horizontal="right"/>
    </xf>
    <xf numFmtId="49" fontId="3" fillId="35" borderId="10" xfId="47" applyNumberFormat="1" applyFont="1" applyFill="1" applyBorder="1" applyAlignment="1">
      <alignment horizontal="center" vertical="center" wrapText="1"/>
    </xf>
    <xf numFmtId="3" fontId="6" fillId="35" borderId="19" xfId="47" applyNumberFormat="1" applyFont="1" applyFill="1" applyBorder="1" applyAlignment="1">
      <alignment horizontal="right" vertical="center"/>
    </xf>
    <xf numFmtId="49" fontId="6" fillId="35" borderId="10" xfId="47" applyNumberFormat="1" applyFont="1" applyFill="1" applyBorder="1" applyAlignment="1">
      <alignment horizontal="center" vertical="center" wrapText="1"/>
    </xf>
    <xf numFmtId="3" fontId="6" fillId="35" borderId="19" xfId="47" applyNumberFormat="1" applyFont="1" applyFill="1" applyBorder="1" applyAlignment="1">
      <alignment/>
    </xf>
    <xf numFmtId="3" fontId="6" fillId="35" borderId="25" xfId="59" applyNumberFormat="1" applyFont="1" applyFill="1" applyBorder="1" applyAlignment="1">
      <alignment horizontal="right" vertical="center"/>
      <protection/>
    </xf>
    <xf numFmtId="3" fontId="3" fillId="35" borderId="19" xfId="59" applyNumberFormat="1" applyFont="1" applyFill="1" applyBorder="1" applyAlignment="1">
      <alignment horizontal="right" vertical="center" wrapText="1"/>
      <protection/>
    </xf>
    <xf numFmtId="3" fontId="6" fillId="35" borderId="25" xfId="0" applyNumberFormat="1" applyFont="1" applyFill="1" applyBorder="1" applyAlignment="1">
      <alignment/>
    </xf>
    <xf numFmtId="3" fontId="6" fillId="35" borderId="36" xfId="0" applyNumberFormat="1" applyFont="1" applyFill="1" applyBorder="1" applyAlignment="1">
      <alignment/>
    </xf>
    <xf numFmtId="3" fontId="3" fillId="35" borderId="25" xfId="59" applyNumberFormat="1" applyFont="1" applyFill="1" applyBorder="1" applyAlignment="1">
      <alignment horizontal="right" vertical="center"/>
      <protection/>
    </xf>
    <xf numFmtId="0" fontId="6" fillId="0" borderId="0" xfId="0" applyFont="1" applyAlignment="1">
      <alignment vertical="center"/>
    </xf>
    <xf numFmtId="0" fontId="6" fillId="0" borderId="0" xfId="0" applyFont="1" applyAlignment="1">
      <alignment/>
    </xf>
    <xf numFmtId="0" fontId="45" fillId="34" borderId="0" xfId="56" applyFont="1" applyFill="1" applyAlignment="1" quotePrefix="1">
      <alignment horizontal="center"/>
      <protection/>
    </xf>
    <xf numFmtId="0" fontId="45" fillId="34" borderId="0" xfId="56" applyFont="1" applyFill="1" applyAlignment="1">
      <alignment horizontal="center"/>
      <protection/>
    </xf>
    <xf numFmtId="0" fontId="45" fillId="34" borderId="0" xfId="56" applyFont="1" applyFill="1">
      <alignment/>
      <protection/>
    </xf>
    <xf numFmtId="0" fontId="6" fillId="0" borderId="0" xfId="59" applyFont="1" applyAlignment="1">
      <alignment vertical="center"/>
      <protection/>
    </xf>
    <xf numFmtId="49" fontId="2" fillId="0" borderId="4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3" fontId="3" fillId="35" borderId="22" xfId="59" applyNumberFormat="1" applyFont="1" applyFill="1" applyBorder="1">
      <alignment/>
      <protection/>
    </xf>
    <xf numFmtId="3" fontId="3" fillId="0" borderId="46" xfId="59" applyNumberFormat="1" applyFont="1" applyBorder="1">
      <alignment/>
      <protection/>
    </xf>
    <xf numFmtId="3" fontId="3" fillId="0" borderId="46" xfId="0" applyNumberFormat="1" applyFont="1" applyBorder="1" applyAlignment="1">
      <alignment horizontal="right"/>
    </xf>
    <xf numFmtId="3" fontId="3" fillId="0" borderId="47" xfId="0" applyNumberFormat="1" applyFont="1" applyBorder="1" applyAlignment="1">
      <alignment horizontal="right"/>
    </xf>
    <xf numFmtId="0" fontId="3" fillId="0" borderId="37" xfId="59" applyFont="1" applyBorder="1" applyAlignment="1">
      <alignment horizontal="left" vertical="center" wrapText="1"/>
      <protection/>
    </xf>
    <xf numFmtId="49" fontId="3" fillId="0" borderId="19" xfId="59" applyNumberFormat="1" applyFont="1" applyBorder="1" applyAlignment="1">
      <alignment horizontal="center" vertical="center" wrapText="1"/>
      <protection/>
    </xf>
    <xf numFmtId="3" fontId="6" fillId="0" borderId="19" xfId="59" applyNumberFormat="1" applyFont="1" applyBorder="1" applyAlignment="1">
      <alignment horizontal="left" vertical="center" wrapText="1"/>
      <protection/>
    </xf>
    <xf numFmtId="3" fontId="3" fillId="35" borderId="22" xfId="59" applyNumberFormat="1" applyFont="1" applyFill="1" applyBorder="1" applyAlignment="1">
      <alignment horizontal="right" vertical="center" wrapText="1"/>
      <protection/>
    </xf>
    <xf numFmtId="0" fontId="3" fillId="0" borderId="37" xfId="55" applyFont="1" applyBorder="1" applyAlignment="1">
      <alignment horizontal="left"/>
      <protection/>
    </xf>
    <xf numFmtId="0" fontId="6" fillId="0" borderId="37" xfId="55" applyFont="1" applyBorder="1" applyAlignment="1">
      <alignment horizontal="right"/>
      <protection/>
    </xf>
    <xf numFmtId="0" fontId="6" fillId="0" borderId="37" xfId="55" applyFont="1" applyBorder="1" applyAlignment="1">
      <alignment horizontal="left"/>
      <protection/>
    </xf>
    <xf numFmtId="0" fontId="3" fillId="0" borderId="37" xfId="55" applyFont="1" applyBorder="1" applyAlignment="1">
      <alignment horizontal="left"/>
      <protection/>
    </xf>
    <xf numFmtId="3" fontId="3" fillId="0" borderId="25" xfId="59" applyNumberFormat="1" applyFont="1" applyBorder="1" applyAlignment="1">
      <alignment horizontal="right" vertical="center"/>
      <protection/>
    </xf>
    <xf numFmtId="0" fontId="6" fillId="0" borderId="22" xfId="59" applyFont="1" applyBorder="1" applyAlignment="1">
      <alignment vertical="center" wrapText="1"/>
      <protection/>
    </xf>
    <xf numFmtId="0" fontId="6" fillId="0" borderId="22" xfId="58" applyFont="1" applyBorder="1" applyAlignment="1">
      <alignment vertical="center" wrapText="1"/>
      <protection/>
    </xf>
    <xf numFmtId="0" fontId="6" fillId="0" borderId="20" xfId="59" applyFont="1" applyBorder="1" applyAlignment="1">
      <alignment vertical="center" wrapText="1"/>
      <protection/>
    </xf>
    <xf numFmtId="0" fontId="3" fillId="0" borderId="0" xfId="59" applyFont="1" applyAlignment="1">
      <alignment horizontal="right"/>
      <protection/>
    </xf>
    <xf numFmtId="0" fontId="6" fillId="0" borderId="0" xfId="0" applyFont="1" applyAlignment="1">
      <alignment horizontal="right"/>
    </xf>
    <xf numFmtId="49" fontId="2" fillId="0" borderId="48" xfId="0" applyNumberFormat="1" applyFont="1" applyBorder="1" applyAlignment="1">
      <alignment horizontal="center" vertical="center" wrapText="1"/>
    </xf>
    <xf numFmtId="3" fontId="3" fillId="0" borderId="49" xfId="59" applyNumberFormat="1" applyFont="1" applyBorder="1" applyAlignment="1">
      <alignment horizontal="right" vertical="center"/>
      <protection/>
    </xf>
    <xf numFmtId="3" fontId="3" fillId="0" borderId="50" xfId="59" applyNumberFormat="1" applyFont="1" applyBorder="1" applyAlignment="1">
      <alignment horizontal="right" vertical="center"/>
      <protection/>
    </xf>
    <xf numFmtId="3" fontId="3" fillId="0" borderId="46" xfId="59" applyNumberFormat="1" applyFont="1" applyBorder="1" applyAlignment="1">
      <alignment horizontal="right" vertical="center"/>
      <protection/>
    </xf>
    <xf numFmtId="3" fontId="6" fillId="0" borderId="25" xfId="59" applyNumberFormat="1" applyFont="1" applyBorder="1" applyAlignment="1">
      <alignment horizontal="right" vertical="center"/>
      <protection/>
    </xf>
    <xf numFmtId="3" fontId="3" fillId="0" borderId="46" xfId="0" applyNumberFormat="1" applyFont="1" applyBorder="1" applyAlignment="1">
      <alignment horizontal="right" vertical="center"/>
    </xf>
    <xf numFmtId="3" fontId="3" fillId="0" borderId="46" xfId="47" applyNumberFormat="1" applyFont="1" applyFill="1" applyBorder="1" applyAlignment="1">
      <alignment horizontal="right" vertical="center"/>
    </xf>
    <xf numFmtId="3" fontId="3" fillId="0" borderId="46" xfId="0" applyNumberFormat="1" applyFont="1" applyBorder="1" applyAlignment="1">
      <alignment/>
    </xf>
    <xf numFmtId="3" fontId="3" fillId="0" borderId="46" xfId="59" applyNumberFormat="1" applyFont="1" applyBorder="1" applyAlignment="1">
      <alignment horizontal="right" vertical="center" wrapText="1"/>
      <protection/>
    </xf>
    <xf numFmtId="3" fontId="3" fillId="0" borderId="46" xfId="59" applyNumberFormat="1" applyFont="1" applyBorder="1" applyAlignment="1">
      <alignment vertical="center"/>
      <protection/>
    </xf>
    <xf numFmtId="3" fontId="6" fillId="0" borderId="46" xfId="59" applyNumberFormat="1" applyFont="1" applyBorder="1" applyAlignment="1">
      <alignment vertical="center"/>
      <protection/>
    </xf>
    <xf numFmtId="3" fontId="3" fillId="0" borderId="51" xfId="59" applyNumberFormat="1" applyFont="1" applyBorder="1">
      <alignment/>
      <protection/>
    </xf>
    <xf numFmtId="3" fontId="3" fillId="0" borderId="46" xfId="59" applyNumberFormat="1" applyFont="1" applyBorder="1" applyAlignment="1">
      <alignment horizontal="right" vertical="center" wrapText="1"/>
      <protection/>
    </xf>
    <xf numFmtId="3" fontId="3" fillId="0" borderId="48" xfId="0" applyNumberFormat="1" applyFont="1" applyBorder="1" applyAlignment="1">
      <alignment horizontal="right"/>
    </xf>
    <xf numFmtId="49" fontId="7" fillId="0" borderId="0" xfId="0" applyNumberFormat="1" applyFont="1" applyAlignment="1">
      <alignment horizontal="right"/>
    </xf>
    <xf numFmtId="49" fontId="4" fillId="0" borderId="0" xfId="0" applyNumberFormat="1" applyFont="1" applyAlignment="1">
      <alignment horizontal="right"/>
    </xf>
    <xf numFmtId="0" fontId="3" fillId="0" borderId="0" xfId="59" applyFont="1" applyAlignment="1">
      <alignment horizontal="justify" vertical="top" wrapText="1"/>
      <protection/>
    </xf>
    <xf numFmtId="3" fontId="3" fillId="0" borderId="0" xfId="0" applyNumberFormat="1" applyFont="1" applyAlignment="1">
      <alignment horizontal="center" vertical="top" wrapText="1"/>
    </xf>
    <xf numFmtId="3" fontId="3" fillId="0" borderId="0" xfId="0" applyNumberFormat="1" applyFont="1" applyAlignment="1">
      <alignment horizontal="right"/>
    </xf>
    <xf numFmtId="3" fontId="6" fillId="0" borderId="25" xfId="59" applyNumberFormat="1" applyFont="1" applyBorder="1" applyAlignment="1">
      <alignment horizontal="right" vertical="center"/>
      <protection/>
    </xf>
    <xf numFmtId="3" fontId="3" fillId="0" borderId="25" xfId="59" applyNumberFormat="1" applyFont="1" applyBorder="1" applyAlignment="1">
      <alignment horizontal="right" vertical="center"/>
      <protection/>
    </xf>
    <xf numFmtId="49" fontId="6" fillId="0" borderId="0" xfId="0" applyNumberFormat="1" applyFont="1" applyAlignment="1">
      <alignment horizontal="center"/>
    </xf>
    <xf numFmtId="0" fontId="6" fillId="0" borderId="0" xfId="0" applyFont="1" applyAlignment="1">
      <alignment/>
    </xf>
    <xf numFmtId="0" fontId="7" fillId="0" borderId="0" xfId="0" applyFont="1" applyAlignment="1">
      <alignment/>
    </xf>
    <xf numFmtId="0" fontId="7" fillId="0" borderId="0" xfId="57" applyFont="1" applyAlignment="1">
      <alignment horizontal="left"/>
      <protection/>
    </xf>
    <xf numFmtId="0" fontId="1" fillId="0" borderId="0" xfId="57" applyFont="1">
      <alignment/>
      <protection/>
    </xf>
    <xf numFmtId="0" fontId="7" fillId="0" borderId="0" xfId="57" applyFont="1">
      <alignment/>
      <protection/>
    </xf>
    <xf numFmtId="49" fontId="1" fillId="0" borderId="0" xfId="57" applyNumberFormat="1" applyFont="1" applyAlignment="1">
      <alignment horizontal="left"/>
      <protection/>
    </xf>
    <xf numFmtId="49" fontId="3" fillId="0" borderId="0" xfId="57" applyNumberFormat="1" applyFont="1">
      <alignment/>
      <protection/>
    </xf>
    <xf numFmtId="0" fontId="3" fillId="0" borderId="0" xfId="57" applyFont="1">
      <alignment/>
      <protection/>
    </xf>
    <xf numFmtId="0" fontId="3" fillId="0" borderId="0" xfId="59" applyFont="1" applyAlignment="1">
      <alignment horizontal="center"/>
      <protection/>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Alignment="1">
      <alignment horizontal="center"/>
    </xf>
    <xf numFmtId="0" fontId="1" fillId="36" borderId="52" xfId="0" applyFont="1" applyFill="1" applyBorder="1" applyAlignment="1">
      <alignment horizontal="center" vertical="center" wrapText="1"/>
    </xf>
    <xf numFmtId="0" fontId="1" fillId="36" borderId="53" xfId="0" applyFont="1" applyFill="1" applyBorder="1" applyAlignment="1">
      <alignment horizontal="center" vertical="center" wrapText="1"/>
    </xf>
    <xf numFmtId="0" fontId="1" fillId="0" borderId="54" xfId="59" applyFont="1" applyBorder="1" applyAlignment="1">
      <alignment horizontal="center" vertical="center" wrapText="1"/>
      <protection/>
    </xf>
    <xf numFmtId="0" fontId="1" fillId="0" borderId="55" xfId="59" applyFont="1" applyBorder="1" applyAlignment="1">
      <alignment horizontal="center" vertical="center" wrapText="1"/>
      <protection/>
    </xf>
    <xf numFmtId="49" fontId="1" fillId="0" borderId="56" xfId="59" applyNumberFormat="1" applyFont="1" applyBorder="1" applyAlignment="1">
      <alignment horizontal="center" vertical="center" wrapText="1"/>
      <protection/>
    </xf>
    <xf numFmtId="49" fontId="1" fillId="0" borderId="52" xfId="59" applyNumberFormat="1" applyFont="1" applyBorder="1" applyAlignment="1">
      <alignment horizontal="center" vertical="center" wrapText="1"/>
      <protection/>
    </xf>
    <xf numFmtId="0" fontId="6" fillId="0" borderId="0" xfId="0" applyFont="1" applyAlignment="1">
      <alignment horizontal="center"/>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3" fillId="34" borderId="61"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4" borderId="57" xfId="0" applyFont="1" applyFill="1" applyBorder="1" applyAlignment="1">
      <alignment horizontal="center" vertical="center" wrapText="1"/>
    </xf>
    <xf numFmtId="0" fontId="3" fillId="34" borderId="58" xfId="0" applyFont="1" applyFill="1" applyBorder="1" applyAlignment="1">
      <alignment horizontal="center" vertical="center" wrapText="1"/>
    </xf>
    <xf numFmtId="0" fontId="3" fillId="0" borderId="13" xfId="59" applyFont="1" applyBorder="1" applyAlignment="1">
      <alignment horizontal="center" vertical="center" wrapText="1"/>
      <protection/>
    </xf>
    <xf numFmtId="49" fontId="3" fillId="0" borderId="52" xfId="59" applyNumberFormat="1" applyFont="1" applyBorder="1" applyAlignment="1">
      <alignment horizontal="center" vertical="center" wrapText="1"/>
      <protection/>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rmal_BVC 2009_finante_H.G_v2" xfId="58"/>
    <cellStyle name="Normal_BVC_2009_100%_06.03.200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3"/>
  <sheetViews>
    <sheetView zoomScale="68" zoomScaleNormal="68" zoomScaleSheetLayoutView="75" zoomScalePageLayoutView="0" workbookViewId="0" topLeftCell="A88">
      <selection activeCell="H70" sqref="H70"/>
    </sheetView>
  </sheetViews>
  <sheetFormatPr defaultColWidth="95.57421875" defaultRowHeight="12.75"/>
  <cols>
    <col min="1" max="1" width="3.28125" style="1" customWidth="1"/>
    <col min="2" max="2" width="89.28125" style="1" customWidth="1"/>
    <col min="3" max="3" width="14.421875" style="1" customWidth="1"/>
    <col min="4" max="4" width="19.28125" style="1" customWidth="1"/>
    <col min="5" max="5" width="18.00390625" style="1" customWidth="1"/>
    <col min="6" max="6" width="18.00390625" style="1" hidden="1" customWidth="1"/>
    <col min="7" max="7" width="13.7109375" style="1" customWidth="1"/>
    <col min="8" max="8" width="14.7109375" style="1" customWidth="1"/>
    <col min="9" max="9" width="14.140625" style="1" customWidth="1"/>
    <col min="10" max="10" width="19.140625" style="1" customWidth="1"/>
    <col min="11" max="14" width="20.7109375" style="1" customWidth="1"/>
    <col min="15" max="16384" width="95.57421875" style="1" customWidth="1"/>
  </cols>
  <sheetData>
    <row r="1" spans="9:10" s="98" customFormat="1" ht="15.75">
      <c r="I1" s="318" t="s">
        <v>208</v>
      </c>
      <c r="J1" s="318"/>
    </row>
    <row r="2" spans="2:10" s="98" customFormat="1" ht="13.5" customHeight="1">
      <c r="B2" s="100" t="s">
        <v>0</v>
      </c>
      <c r="E2" s="319"/>
      <c r="F2" s="319"/>
      <c r="G2" s="319"/>
      <c r="H2" s="319"/>
      <c r="I2" s="318" t="s">
        <v>209</v>
      </c>
      <c r="J2" s="318"/>
    </row>
    <row r="3" spans="2:10" s="98" customFormat="1" ht="13.5" customHeight="1">
      <c r="B3" s="100"/>
      <c r="I3" s="318" t="s">
        <v>210</v>
      </c>
      <c r="J3" s="318"/>
    </row>
    <row r="4" spans="2:4" s="98" customFormat="1" ht="13.5" customHeight="1">
      <c r="B4" s="100"/>
      <c r="D4" s="99"/>
    </row>
    <row r="5" spans="2:3" s="98" customFormat="1" ht="13.5" customHeight="1">
      <c r="B5" s="100"/>
      <c r="C5" s="101"/>
    </row>
    <row r="6" spans="2:10" s="98" customFormat="1" ht="15.75">
      <c r="B6" s="315" t="s">
        <v>205</v>
      </c>
      <c r="C6" s="315"/>
      <c r="D6" s="315"/>
      <c r="E6" s="315"/>
      <c r="F6" s="315"/>
      <c r="G6" s="315"/>
      <c r="H6" s="315"/>
      <c r="I6" s="315"/>
      <c r="J6" s="315"/>
    </row>
    <row r="7" spans="2:10" s="98" customFormat="1" ht="15.75">
      <c r="B7" s="315"/>
      <c r="C7" s="315"/>
      <c r="D7" s="315"/>
      <c r="E7" s="315"/>
      <c r="J7" s="102" t="s">
        <v>1</v>
      </c>
    </row>
    <row r="8" spans="2:10" s="98" customFormat="1" ht="15.75">
      <c r="B8" s="322" t="s">
        <v>194</v>
      </c>
      <c r="C8" s="322"/>
      <c r="D8" s="322"/>
      <c r="E8" s="322"/>
      <c r="F8" s="322"/>
      <c r="G8" s="322"/>
      <c r="H8" s="322"/>
      <c r="I8" s="322"/>
      <c r="J8" s="322"/>
    </row>
    <row r="9" s="98" customFormat="1" ht="15.75"/>
    <row r="10" ht="13.5" thickBot="1">
      <c r="J10" s="2" t="s">
        <v>2</v>
      </c>
    </row>
    <row r="11" spans="2:10" ht="15" customHeight="1" thickBot="1">
      <c r="B11" s="325" t="s">
        <v>3</v>
      </c>
      <c r="C11" s="327" t="s">
        <v>4</v>
      </c>
      <c r="D11" s="320" t="s">
        <v>195</v>
      </c>
      <c r="E11" s="323" t="s">
        <v>207</v>
      </c>
      <c r="F11" s="323"/>
      <c r="G11" s="316" t="s">
        <v>196</v>
      </c>
      <c r="H11" s="316" t="s">
        <v>197</v>
      </c>
      <c r="I11" s="316" t="s">
        <v>198</v>
      </c>
      <c r="J11" s="316" t="s">
        <v>199</v>
      </c>
    </row>
    <row r="12" spans="2:10" ht="36.75" customHeight="1" thickBot="1">
      <c r="B12" s="326"/>
      <c r="C12" s="328"/>
      <c r="D12" s="321"/>
      <c r="E12" s="324"/>
      <c r="F12" s="324"/>
      <c r="G12" s="317"/>
      <c r="H12" s="317"/>
      <c r="I12" s="317"/>
      <c r="J12" s="317"/>
    </row>
    <row r="13" spans="2:10" ht="9" customHeight="1" thickBot="1">
      <c r="B13" s="13">
        <v>1</v>
      </c>
      <c r="C13" s="12" t="s">
        <v>159</v>
      </c>
      <c r="D13" s="14">
        <v>3</v>
      </c>
      <c r="E13" s="135" t="s">
        <v>188</v>
      </c>
      <c r="F13" s="135">
        <v>5</v>
      </c>
      <c r="G13" s="128" t="s">
        <v>211</v>
      </c>
      <c r="H13" s="14">
        <v>6</v>
      </c>
      <c r="I13" s="128" t="s">
        <v>212</v>
      </c>
      <c r="J13" s="14">
        <v>8</v>
      </c>
    </row>
    <row r="14" spans="2:10" ht="15" customHeight="1">
      <c r="B14" s="15" t="s">
        <v>5</v>
      </c>
      <c r="C14" s="103"/>
      <c r="D14" s="104">
        <f>D15</f>
        <v>37001</v>
      </c>
      <c r="E14" s="136">
        <f aca="true" t="shared" si="0" ref="E14:J14">E15</f>
        <v>38238</v>
      </c>
      <c r="F14" s="136">
        <f t="shared" si="0"/>
        <v>0</v>
      </c>
      <c r="G14" s="104">
        <f t="shared" si="0"/>
        <v>0</v>
      </c>
      <c r="H14" s="104">
        <f t="shared" si="0"/>
        <v>0</v>
      </c>
      <c r="I14" s="104">
        <f t="shared" si="0"/>
        <v>0</v>
      </c>
      <c r="J14" s="104">
        <f t="shared" si="0"/>
        <v>0</v>
      </c>
    </row>
    <row r="15" spans="2:10" ht="15" customHeight="1">
      <c r="B15" s="16" t="s">
        <v>6</v>
      </c>
      <c r="C15" s="105"/>
      <c r="D15" s="106">
        <f>D16+D41</f>
        <v>37001</v>
      </c>
      <c r="E15" s="137">
        <f>E16+E41</f>
        <v>38238</v>
      </c>
      <c r="F15" s="137"/>
      <c r="G15" s="106"/>
      <c r="H15" s="106">
        <f>H16+H41+H43</f>
        <v>0</v>
      </c>
      <c r="I15" s="106">
        <f>I16+I41</f>
        <v>0</v>
      </c>
      <c r="J15" s="106">
        <f>J16+J41</f>
        <v>0</v>
      </c>
    </row>
    <row r="16" spans="2:10" ht="15" customHeight="1">
      <c r="B16" s="17" t="s">
        <v>7</v>
      </c>
      <c r="C16" s="107"/>
      <c r="D16" s="108">
        <f>D18+D20</f>
        <v>36609</v>
      </c>
      <c r="E16" s="138">
        <f aca="true" t="shared" si="1" ref="E16:J16">E18+E20</f>
        <v>37834</v>
      </c>
      <c r="F16" s="138">
        <f t="shared" si="1"/>
        <v>0</v>
      </c>
      <c r="G16" s="108">
        <f t="shared" si="1"/>
        <v>0</v>
      </c>
      <c r="H16" s="108">
        <f t="shared" si="1"/>
        <v>0</v>
      </c>
      <c r="I16" s="108">
        <f t="shared" si="1"/>
        <v>0</v>
      </c>
      <c r="J16" s="108">
        <f t="shared" si="1"/>
        <v>0</v>
      </c>
    </row>
    <row r="17" spans="2:10" ht="21" customHeight="1">
      <c r="B17" s="109" t="s">
        <v>8</v>
      </c>
      <c r="C17" s="107"/>
      <c r="D17" s="108">
        <f aca="true" t="shared" si="2" ref="D17:J18">D18</f>
        <v>247</v>
      </c>
      <c r="E17" s="138">
        <f t="shared" si="2"/>
        <v>247</v>
      </c>
      <c r="F17" s="138">
        <f t="shared" si="2"/>
        <v>0</v>
      </c>
      <c r="G17" s="108">
        <f t="shared" si="2"/>
        <v>0</v>
      </c>
      <c r="H17" s="108">
        <f t="shared" si="2"/>
        <v>0</v>
      </c>
      <c r="I17" s="108">
        <f t="shared" si="2"/>
        <v>0</v>
      </c>
      <c r="J17" s="108">
        <f t="shared" si="2"/>
        <v>0</v>
      </c>
    </row>
    <row r="18" spans="2:10" ht="36.75" customHeight="1">
      <c r="B18" s="109" t="s">
        <v>9</v>
      </c>
      <c r="C18" s="110" t="s">
        <v>10</v>
      </c>
      <c r="D18" s="108">
        <f t="shared" si="2"/>
        <v>247</v>
      </c>
      <c r="E18" s="138">
        <f t="shared" si="2"/>
        <v>247</v>
      </c>
      <c r="F18" s="138">
        <f t="shared" si="2"/>
        <v>0</v>
      </c>
      <c r="G18" s="108">
        <f t="shared" si="2"/>
        <v>0</v>
      </c>
      <c r="H18" s="108">
        <f t="shared" si="2"/>
        <v>0</v>
      </c>
      <c r="I18" s="108">
        <f t="shared" si="2"/>
        <v>0</v>
      </c>
      <c r="J18" s="108">
        <f t="shared" si="2"/>
        <v>0</v>
      </c>
    </row>
    <row r="19" spans="2:10" ht="17.25" customHeight="1">
      <c r="B19" s="111" t="s">
        <v>11</v>
      </c>
      <c r="C19" s="112" t="s">
        <v>12</v>
      </c>
      <c r="D19" s="113">
        <v>247</v>
      </c>
      <c r="E19" s="139">
        <v>247</v>
      </c>
      <c r="F19" s="139"/>
      <c r="G19" s="113"/>
      <c r="H19" s="113"/>
      <c r="I19" s="129"/>
      <c r="J19" s="129"/>
    </row>
    <row r="20" spans="2:10" ht="15" customHeight="1">
      <c r="B20" s="109" t="s">
        <v>13</v>
      </c>
      <c r="C20" s="110" t="s">
        <v>14</v>
      </c>
      <c r="D20" s="114">
        <f>D21</f>
        <v>36362</v>
      </c>
      <c r="E20" s="140">
        <f aca="true" t="shared" si="3" ref="E20:J20">E21</f>
        <v>37587</v>
      </c>
      <c r="F20" s="140">
        <f t="shared" si="3"/>
        <v>0</v>
      </c>
      <c r="G20" s="114">
        <f t="shared" si="3"/>
        <v>0</v>
      </c>
      <c r="H20" s="114">
        <f t="shared" si="3"/>
        <v>0</v>
      </c>
      <c r="I20" s="114">
        <f t="shared" si="3"/>
        <v>0</v>
      </c>
      <c r="J20" s="114">
        <f t="shared" si="3"/>
        <v>0</v>
      </c>
    </row>
    <row r="21" spans="2:10" ht="18" customHeight="1">
      <c r="B21" s="115" t="s">
        <v>15</v>
      </c>
      <c r="C21" s="107" t="s">
        <v>16</v>
      </c>
      <c r="D21" s="114">
        <f>D22+D23+D24+D25+D26+D27+D28+D29+D30+D31+D32+D33+D34+D35+D36</f>
        <v>36362</v>
      </c>
      <c r="E21" s="140">
        <v>37587</v>
      </c>
      <c r="F21" s="140">
        <f>F22+F23+F24+F25+F26+F27+F28+F29+F30+F31+F32+F33+F34+F35+F36</f>
        <v>0</v>
      </c>
      <c r="G21" s="114">
        <f>G22+G23+G24+G25+G26+G27+G28+G29+G30+G31+G32+G33+G34+G35+G36</f>
        <v>0</v>
      </c>
      <c r="H21" s="114">
        <f>H22+H23+H24+H25+H26+H27+H28+H29+H30+H31+H32+H33+H34+H35+H36</f>
        <v>0</v>
      </c>
      <c r="I21" s="114">
        <f>I22+I23+I24+I25+I26+I27+I28+I29+I30+I31+I32+I33+I34+I35+I36</f>
        <v>0</v>
      </c>
      <c r="J21" s="114">
        <f>J22+J23+J24+J25+J26+J27+J28+J29+J30+J31+J32+J33+J34+J35+J36</f>
        <v>0</v>
      </c>
    </row>
    <row r="22" spans="2:10" ht="74.25" customHeight="1">
      <c r="B22" s="78" t="s">
        <v>183</v>
      </c>
      <c r="C22" s="81" t="s">
        <v>17</v>
      </c>
      <c r="D22" s="116">
        <v>4604</v>
      </c>
      <c r="E22" s="141"/>
      <c r="F22" s="141"/>
      <c r="G22" s="116"/>
      <c r="H22" s="116"/>
      <c r="I22" s="129"/>
      <c r="J22" s="129"/>
    </row>
    <row r="23" spans="2:10" ht="41.25" customHeight="1">
      <c r="B23" s="78" t="s">
        <v>18</v>
      </c>
      <c r="C23" s="81" t="s">
        <v>19</v>
      </c>
      <c r="D23" s="116">
        <v>793</v>
      </c>
      <c r="E23" s="141"/>
      <c r="F23" s="141"/>
      <c r="G23" s="116"/>
      <c r="H23" s="116"/>
      <c r="I23" s="129"/>
      <c r="J23" s="129"/>
    </row>
    <row r="24" spans="2:10" ht="54.75" customHeight="1">
      <c r="B24" s="78" t="s">
        <v>184</v>
      </c>
      <c r="C24" s="81" t="s">
        <v>177</v>
      </c>
      <c r="D24" s="82">
        <v>7031</v>
      </c>
      <c r="E24" s="142"/>
      <c r="F24" s="142"/>
      <c r="G24" s="82"/>
      <c r="H24" s="82"/>
      <c r="I24" s="129"/>
      <c r="J24" s="129"/>
    </row>
    <row r="25" spans="2:10" ht="121.5" customHeight="1">
      <c r="B25" s="78" t="s">
        <v>20</v>
      </c>
      <c r="C25" s="81" t="s">
        <v>21</v>
      </c>
      <c r="D25" s="116">
        <v>8901</v>
      </c>
      <c r="E25" s="141"/>
      <c r="F25" s="141"/>
      <c r="G25" s="116"/>
      <c r="H25" s="116"/>
      <c r="I25" s="129"/>
      <c r="J25" s="129"/>
    </row>
    <row r="26" spans="2:10" ht="51.75" customHeight="1">
      <c r="B26" s="78" t="s">
        <v>22</v>
      </c>
      <c r="C26" s="81" t="s">
        <v>23</v>
      </c>
      <c r="D26" s="116">
        <v>945</v>
      </c>
      <c r="E26" s="141"/>
      <c r="F26" s="141"/>
      <c r="G26" s="116"/>
      <c r="H26" s="116"/>
      <c r="I26" s="129"/>
      <c r="J26" s="129"/>
    </row>
    <row r="27" spans="2:10" ht="64.5" customHeight="1">
      <c r="B27" s="83" t="s">
        <v>24</v>
      </c>
      <c r="C27" s="81" t="s">
        <v>25</v>
      </c>
      <c r="D27" s="116">
        <v>3450</v>
      </c>
      <c r="E27" s="141"/>
      <c r="F27" s="141"/>
      <c r="G27" s="116"/>
      <c r="H27" s="116"/>
      <c r="I27" s="129"/>
      <c r="J27" s="129"/>
    </row>
    <row r="28" spans="2:10" ht="64.5" customHeight="1">
      <c r="B28" s="78" t="s">
        <v>26</v>
      </c>
      <c r="C28" s="81" t="s">
        <v>27</v>
      </c>
      <c r="D28" s="116">
        <v>38</v>
      </c>
      <c r="E28" s="141"/>
      <c r="F28" s="141"/>
      <c r="G28" s="116"/>
      <c r="H28" s="116"/>
      <c r="I28" s="129"/>
      <c r="J28" s="129"/>
    </row>
    <row r="29" spans="2:10" ht="46.5" customHeight="1">
      <c r="B29" s="78" t="s">
        <v>28</v>
      </c>
      <c r="C29" s="81" t="s">
        <v>29</v>
      </c>
      <c r="D29" s="116">
        <v>93</v>
      </c>
      <c r="E29" s="141"/>
      <c r="F29" s="141"/>
      <c r="G29" s="116"/>
      <c r="H29" s="116"/>
      <c r="I29" s="129"/>
      <c r="J29" s="129"/>
    </row>
    <row r="30" spans="2:10" ht="33.75" customHeight="1">
      <c r="B30" s="78" t="s">
        <v>178</v>
      </c>
      <c r="C30" s="81" t="s">
        <v>30</v>
      </c>
      <c r="D30" s="116">
        <v>7</v>
      </c>
      <c r="E30" s="141"/>
      <c r="F30" s="141"/>
      <c r="G30" s="116"/>
      <c r="H30" s="116"/>
      <c r="I30" s="129"/>
      <c r="J30" s="129"/>
    </row>
    <row r="31" spans="2:10" ht="88.5" customHeight="1">
      <c r="B31" s="78" t="s">
        <v>185</v>
      </c>
      <c r="C31" s="117" t="s">
        <v>32</v>
      </c>
      <c r="D31" s="116">
        <v>2186</v>
      </c>
      <c r="E31" s="141"/>
      <c r="F31" s="141"/>
      <c r="G31" s="116"/>
      <c r="H31" s="116"/>
      <c r="I31" s="129"/>
      <c r="J31" s="129"/>
    </row>
    <row r="32" spans="2:10" ht="97.5" customHeight="1">
      <c r="B32" s="78" t="s">
        <v>179</v>
      </c>
      <c r="C32" s="117" t="s">
        <v>33</v>
      </c>
      <c r="D32" s="116">
        <v>4861</v>
      </c>
      <c r="E32" s="141"/>
      <c r="F32" s="141"/>
      <c r="G32" s="116"/>
      <c r="H32" s="116"/>
      <c r="I32" s="129"/>
      <c r="J32" s="129"/>
    </row>
    <row r="33" spans="2:10" ht="64.5" customHeight="1">
      <c r="B33" s="78" t="s">
        <v>34</v>
      </c>
      <c r="C33" s="118" t="s">
        <v>35</v>
      </c>
      <c r="D33" s="119">
        <v>2953</v>
      </c>
      <c r="E33" s="143"/>
      <c r="F33" s="143"/>
      <c r="G33" s="119"/>
      <c r="H33" s="119"/>
      <c r="I33" s="129"/>
      <c r="J33" s="129"/>
    </row>
    <row r="34" spans="2:10" ht="105" customHeight="1">
      <c r="B34" s="87" t="s">
        <v>186</v>
      </c>
      <c r="C34" s="120" t="s">
        <v>36</v>
      </c>
      <c r="D34" s="121">
        <v>6</v>
      </c>
      <c r="E34" s="144"/>
      <c r="F34" s="144"/>
      <c r="G34" s="121"/>
      <c r="H34" s="121"/>
      <c r="I34" s="129"/>
      <c r="J34" s="129"/>
    </row>
    <row r="35" spans="2:10" ht="64.5" customHeight="1">
      <c r="B35" s="87" t="s">
        <v>201</v>
      </c>
      <c r="C35" s="120" t="s">
        <v>37</v>
      </c>
      <c r="D35" s="121">
        <v>5</v>
      </c>
      <c r="E35" s="144"/>
      <c r="F35" s="144"/>
      <c r="G35" s="121"/>
      <c r="H35" s="121"/>
      <c r="I35" s="129"/>
      <c r="J35" s="129"/>
    </row>
    <row r="36" spans="2:10" ht="89.25" customHeight="1">
      <c r="B36" s="87" t="s">
        <v>187</v>
      </c>
      <c r="C36" s="120" t="s">
        <v>200</v>
      </c>
      <c r="D36" s="121">
        <v>489</v>
      </c>
      <c r="E36" s="144"/>
      <c r="F36" s="144"/>
      <c r="G36" s="121"/>
      <c r="H36" s="121"/>
      <c r="I36" s="129"/>
      <c r="J36" s="129"/>
    </row>
    <row r="37" spans="2:10" ht="11.25" customHeight="1">
      <c r="B37" s="19"/>
      <c r="C37" s="5"/>
      <c r="D37" s="20"/>
      <c r="E37" s="145"/>
      <c r="F37" s="145"/>
      <c r="G37" s="20"/>
      <c r="H37" s="20"/>
      <c r="I37" s="20"/>
      <c r="J37" s="129"/>
    </row>
    <row r="38" spans="2:10" ht="12.75">
      <c r="B38" s="21" t="s">
        <v>38</v>
      </c>
      <c r="C38" s="3"/>
      <c r="D38" s="22"/>
      <c r="E38" s="146"/>
      <c r="F38" s="146"/>
      <c r="G38" s="22"/>
      <c r="H38" s="22"/>
      <c r="I38" s="22"/>
      <c r="J38" s="22"/>
    </row>
    <row r="39" spans="2:10" ht="12.75">
      <c r="B39" s="23" t="s">
        <v>39</v>
      </c>
      <c r="C39" s="3" t="s">
        <v>40</v>
      </c>
      <c r="D39" s="22">
        <f>D40</f>
        <v>0</v>
      </c>
      <c r="E39" s="146">
        <f aca="true" t="shared" si="4" ref="E39:J39">E40</f>
        <v>0</v>
      </c>
      <c r="F39" s="146">
        <f t="shared" si="4"/>
        <v>0</v>
      </c>
      <c r="G39" s="22">
        <f t="shared" si="4"/>
        <v>0</v>
      </c>
      <c r="H39" s="22">
        <f t="shared" si="4"/>
        <v>0</v>
      </c>
      <c r="I39" s="22">
        <f t="shared" si="4"/>
        <v>0</v>
      </c>
      <c r="J39" s="22">
        <f t="shared" si="4"/>
        <v>0</v>
      </c>
    </row>
    <row r="40" spans="2:10" ht="15">
      <c r="B40" s="19" t="s">
        <v>41</v>
      </c>
      <c r="C40" s="6" t="s">
        <v>42</v>
      </c>
      <c r="D40" s="24">
        <v>0</v>
      </c>
      <c r="E40" s="147">
        <v>0</v>
      </c>
      <c r="F40" s="147"/>
      <c r="G40" s="24"/>
      <c r="H40" s="24">
        <v>0</v>
      </c>
      <c r="I40" s="129">
        <f>E40-H40</f>
        <v>0</v>
      </c>
      <c r="J40" s="129"/>
    </row>
    <row r="41" spans="2:10" ht="12.75">
      <c r="B41" s="23" t="s">
        <v>43</v>
      </c>
      <c r="C41" s="3" t="s">
        <v>44</v>
      </c>
      <c r="D41" s="25">
        <f>D42</f>
        <v>392</v>
      </c>
      <c r="E41" s="148">
        <f aca="true" t="shared" si="5" ref="E41:J41">E42</f>
        <v>404</v>
      </c>
      <c r="F41" s="148">
        <f t="shared" si="5"/>
        <v>0</v>
      </c>
      <c r="G41" s="25">
        <f t="shared" si="5"/>
        <v>0</v>
      </c>
      <c r="H41" s="25">
        <f t="shared" si="5"/>
        <v>0</v>
      </c>
      <c r="I41" s="25">
        <f t="shared" si="5"/>
        <v>0</v>
      </c>
      <c r="J41" s="25">
        <f t="shared" si="5"/>
        <v>0</v>
      </c>
    </row>
    <row r="42" spans="2:10" ht="15">
      <c r="B42" s="26" t="s">
        <v>45</v>
      </c>
      <c r="C42" s="6" t="s">
        <v>46</v>
      </c>
      <c r="D42" s="24">
        <v>392</v>
      </c>
      <c r="E42" s="147">
        <v>404</v>
      </c>
      <c r="F42" s="147"/>
      <c r="G42" s="24"/>
      <c r="H42" s="24"/>
      <c r="I42" s="129"/>
      <c r="J42" s="129"/>
    </row>
    <row r="43" spans="2:10" ht="12.75">
      <c r="B43" s="23" t="s">
        <v>190</v>
      </c>
      <c r="C43" s="3" t="s">
        <v>191</v>
      </c>
      <c r="D43" s="25">
        <f>D44</f>
        <v>0</v>
      </c>
      <c r="E43" s="148">
        <f aca="true" t="shared" si="6" ref="E43:J43">E44</f>
        <v>0</v>
      </c>
      <c r="F43" s="148">
        <f t="shared" si="6"/>
        <v>0</v>
      </c>
      <c r="G43" s="25">
        <f t="shared" si="6"/>
        <v>0</v>
      </c>
      <c r="H43" s="25">
        <f t="shared" si="6"/>
        <v>0</v>
      </c>
      <c r="I43" s="25">
        <f t="shared" si="6"/>
        <v>0</v>
      </c>
      <c r="J43" s="25">
        <f t="shared" si="6"/>
        <v>0</v>
      </c>
    </row>
    <row r="44" spans="2:10" ht="14.25" customHeight="1">
      <c r="B44" s="26" t="s">
        <v>192</v>
      </c>
      <c r="C44" s="133" t="s">
        <v>193</v>
      </c>
      <c r="D44" s="24">
        <v>0</v>
      </c>
      <c r="E44" s="147">
        <v>0</v>
      </c>
      <c r="F44" s="147"/>
      <c r="G44" s="24"/>
      <c r="H44" s="24"/>
      <c r="I44" s="130"/>
      <c r="J44" s="129"/>
    </row>
    <row r="45" spans="2:10" ht="15">
      <c r="B45" s="132"/>
      <c r="C45" s="131"/>
      <c r="D45" s="24"/>
      <c r="E45" s="147"/>
      <c r="F45" s="147"/>
      <c r="G45" s="24"/>
      <c r="H45" s="24"/>
      <c r="I45" s="130"/>
      <c r="J45" s="129"/>
    </row>
    <row r="46" spans="2:10" ht="12.75">
      <c r="B46" s="17" t="s">
        <v>47</v>
      </c>
      <c r="C46" s="4"/>
      <c r="D46" s="27">
        <f>D60</f>
        <v>31413</v>
      </c>
      <c r="E46" s="149">
        <f aca="true" t="shared" si="7" ref="E46:J46">E60</f>
        <v>25036</v>
      </c>
      <c r="F46" s="149">
        <f t="shared" si="7"/>
        <v>2889</v>
      </c>
      <c r="G46" s="27">
        <f t="shared" si="7"/>
        <v>0</v>
      </c>
      <c r="H46" s="27">
        <f t="shared" si="7"/>
        <v>0</v>
      </c>
      <c r="I46" s="27">
        <f t="shared" si="7"/>
        <v>0</v>
      </c>
      <c r="J46" s="27">
        <f t="shared" si="7"/>
        <v>0</v>
      </c>
    </row>
    <row r="47" spans="2:10" ht="12.75">
      <c r="B47" s="17"/>
      <c r="C47" s="4"/>
      <c r="D47" s="27"/>
      <c r="E47" s="149"/>
      <c r="F47" s="149"/>
      <c r="G47" s="27"/>
      <c r="H47" s="27"/>
      <c r="I47" s="27"/>
      <c r="J47" s="27"/>
    </row>
    <row r="48" spans="2:10" ht="12.75">
      <c r="B48" s="28" t="s">
        <v>48</v>
      </c>
      <c r="C48" s="7" t="s">
        <v>17</v>
      </c>
      <c r="D48" s="27">
        <f>D62</f>
        <v>30313</v>
      </c>
      <c r="E48" s="149">
        <f aca="true" t="shared" si="8" ref="E48:J48">E62</f>
        <v>24661</v>
      </c>
      <c r="F48" s="149">
        <f t="shared" si="8"/>
        <v>2468</v>
      </c>
      <c r="G48" s="27">
        <f t="shared" si="8"/>
        <v>0</v>
      </c>
      <c r="H48" s="27">
        <f t="shared" si="8"/>
        <v>0</v>
      </c>
      <c r="I48" s="27">
        <f t="shared" si="8"/>
        <v>0</v>
      </c>
      <c r="J48" s="27">
        <f t="shared" si="8"/>
        <v>0</v>
      </c>
    </row>
    <row r="49" spans="2:10" ht="12.75">
      <c r="B49" s="28"/>
      <c r="C49" s="7"/>
      <c r="D49" s="27"/>
      <c r="E49" s="149"/>
      <c r="F49" s="149"/>
      <c r="G49" s="27"/>
      <c r="H49" s="27"/>
      <c r="I49" s="27"/>
      <c r="J49" s="27"/>
    </row>
    <row r="50" spans="2:10" ht="12.75">
      <c r="B50" s="29" t="s">
        <v>49</v>
      </c>
      <c r="C50" s="7">
        <v>10</v>
      </c>
      <c r="D50" s="27">
        <f>D63</f>
        <v>24043</v>
      </c>
      <c r="E50" s="149">
        <f aca="true" t="shared" si="9" ref="E50:J50">E63</f>
        <v>21840</v>
      </c>
      <c r="F50" s="149">
        <f t="shared" si="9"/>
        <v>2064</v>
      </c>
      <c r="G50" s="27">
        <f t="shared" si="9"/>
        <v>0</v>
      </c>
      <c r="H50" s="27">
        <f t="shared" si="9"/>
        <v>0</v>
      </c>
      <c r="I50" s="27">
        <f t="shared" si="9"/>
        <v>0</v>
      </c>
      <c r="J50" s="27">
        <f t="shared" si="9"/>
        <v>0</v>
      </c>
    </row>
    <row r="51" spans="2:10" ht="12.75">
      <c r="B51" s="29"/>
      <c r="C51" s="7"/>
      <c r="D51" s="27"/>
      <c r="E51" s="149"/>
      <c r="F51" s="149"/>
      <c r="G51" s="27"/>
      <c r="H51" s="27"/>
      <c r="I51" s="27"/>
      <c r="J51" s="27"/>
    </row>
    <row r="52" spans="2:10" ht="12.75">
      <c r="B52" s="29" t="s">
        <v>50</v>
      </c>
      <c r="C52" s="7">
        <v>20</v>
      </c>
      <c r="D52" s="18">
        <f>D79</f>
        <v>5858</v>
      </c>
      <c r="E52" s="150">
        <f aca="true" t="shared" si="10" ref="E52:J52">E79</f>
        <v>2698</v>
      </c>
      <c r="F52" s="150">
        <f t="shared" si="10"/>
        <v>404</v>
      </c>
      <c r="G52" s="18">
        <f t="shared" si="10"/>
        <v>0</v>
      </c>
      <c r="H52" s="18">
        <f t="shared" si="10"/>
        <v>0</v>
      </c>
      <c r="I52" s="18">
        <f t="shared" si="10"/>
        <v>0</v>
      </c>
      <c r="J52" s="18">
        <f t="shared" si="10"/>
        <v>0</v>
      </c>
    </row>
    <row r="53" spans="2:10" ht="12.75">
      <c r="B53" s="29"/>
      <c r="C53" s="7"/>
      <c r="D53" s="18"/>
      <c r="E53" s="150"/>
      <c r="F53" s="150"/>
      <c r="G53" s="18"/>
      <c r="H53" s="18"/>
      <c r="I53" s="18"/>
      <c r="J53" s="18"/>
    </row>
    <row r="54" spans="2:10" ht="12.75">
      <c r="B54" s="21" t="s">
        <v>51</v>
      </c>
      <c r="C54" s="7" t="s">
        <v>52</v>
      </c>
      <c r="D54" s="18">
        <f>D106</f>
        <v>412</v>
      </c>
      <c r="E54" s="150">
        <f aca="true" t="shared" si="11" ref="E54:J54">E106</f>
        <v>123</v>
      </c>
      <c r="F54" s="150">
        <f t="shared" si="11"/>
        <v>0</v>
      </c>
      <c r="G54" s="18">
        <f t="shared" si="11"/>
        <v>0</v>
      </c>
      <c r="H54" s="18">
        <f t="shared" si="11"/>
        <v>0</v>
      </c>
      <c r="I54" s="18">
        <f t="shared" si="11"/>
        <v>0</v>
      </c>
      <c r="J54" s="18">
        <f t="shared" si="11"/>
        <v>0</v>
      </c>
    </row>
    <row r="55" spans="2:10" ht="12.75">
      <c r="B55" s="28" t="s">
        <v>53</v>
      </c>
      <c r="C55" s="7">
        <v>70</v>
      </c>
      <c r="D55" s="30">
        <f>D56</f>
        <v>1100</v>
      </c>
      <c r="E55" s="151">
        <f aca="true" t="shared" si="12" ref="E55:J55">E56</f>
        <v>375</v>
      </c>
      <c r="F55" s="151">
        <f t="shared" si="12"/>
        <v>421</v>
      </c>
      <c r="G55" s="30">
        <f t="shared" si="12"/>
        <v>0</v>
      </c>
      <c r="H55" s="30">
        <f t="shared" si="12"/>
        <v>0</v>
      </c>
      <c r="I55" s="30">
        <f t="shared" si="12"/>
        <v>0</v>
      </c>
      <c r="J55" s="30">
        <f t="shared" si="12"/>
        <v>0</v>
      </c>
    </row>
    <row r="56" spans="2:10" ht="12.75">
      <c r="B56" s="29" t="s">
        <v>54</v>
      </c>
      <c r="C56" s="8">
        <v>71</v>
      </c>
      <c r="D56" s="31">
        <f aca="true" t="shared" si="13" ref="D56:I56">D111</f>
        <v>1100</v>
      </c>
      <c r="E56" s="152">
        <f t="shared" si="13"/>
        <v>375</v>
      </c>
      <c r="F56" s="152">
        <f t="shared" si="13"/>
        <v>421</v>
      </c>
      <c r="G56" s="31">
        <f t="shared" si="13"/>
        <v>0</v>
      </c>
      <c r="H56" s="31">
        <f t="shared" si="13"/>
        <v>0</v>
      </c>
      <c r="I56" s="31">
        <f t="shared" si="13"/>
        <v>0</v>
      </c>
      <c r="J56" s="31"/>
    </row>
    <row r="57" spans="2:10" ht="12.75">
      <c r="B57" s="29"/>
      <c r="C57" s="8"/>
      <c r="D57" s="31"/>
      <c r="E57" s="152">
        <f>E112</f>
        <v>375</v>
      </c>
      <c r="F57" s="152"/>
      <c r="G57" s="31"/>
      <c r="H57" s="31"/>
      <c r="I57" s="31"/>
      <c r="J57" s="31"/>
    </row>
    <row r="58" spans="2:10" ht="12.75">
      <c r="B58" s="21" t="s">
        <v>55</v>
      </c>
      <c r="C58" s="3" t="s">
        <v>56</v>
      </c>
      <c r="D58" s="30">
        <f>D60</f>
        <v>31413</v>
      </c>
      <c r="E58" s="151">
        <f aca="true" t="shared" si="14" ref="E58:J58">E60</f>
        <v>25036</v>
      </c>
      <c r="F58" s="151">
        <f t="shared" si="14"/>
        <v>2889</v>
      </c>
      <c r="G58" s="30">
        <f t="shared" si="14"/>
        <v>0</v>
      </c>
      <c r="H58" s="30">
        <f t="shared" si="14"/>
        <v>0</v>
      </c>
      <c r="I58" s="30">
        <f t="shared" si="14"/>
        <v>0</v>
      </c>
      <c r="J58" s="30">
        <f t="shared" si="14"/>
        <v>0</v>
      </c>
    </row>
    <row r="59" spans="2:10" ht="15">
      <c r="B59" s="21"/>
      <c r="C59" s="3"/>
      <c r="D59" s="30"/>
      <c r="E59" s="151"/>
      <c r="F59" s="151"/>
      <c r="G59" s="30"/>
      <c r="H59" s="30"/>
      <c r="I59" s="129"/>
      <c r="J59" s="129"/>
    </row>
    <row r="60" spans="2:10" ht="12.75">
      <c r="B60" s="122" t="s">
        <v>57</v>
      </c>
      <c r="C60" s="3" t="s">
        <v>58</v>
      </c>
      <c r="D60" s="30">
        <f aca="true" t="shared" si="15" ref="D60:I60">D62+D110</f>
        <v>31413</v>
      </c>
      <c r="E60" s="151">
        <f t="shared" si="15"/>
        <v>25036</v>
      </c>
      <c r="F60" s="151">
        <f t="shared" si="15"/>
        <v>2889</v>
      </c>
      <c r="G60" s="30">
        <f t="shared" si="15"/>
        <v>0</v>
      </c>
      <c r="H60" s="30">
        <f t="shared" si="15"/>
        <v>0</v>
      </c>
      <c r="I60" s="30">
        <f t="shared" si="15"/>
        <v>0</v>
      </c>
      <c r="J60" s="30"/>
    </row>
    <row r="61" spans="2:10" ht="15">
      <c r="B61" s="122"/>
      <c r="C61" s="3"/>
      <c r="D61" s="30"/>
      <c r="E61" s="151"/>
      <c r="F61" s="151"/>
      <c r="G61" s="30"/>
      <c r="H61" s="30"/>
      <c r="I61" s="129"/>
      <c r="J61" s="129"/>
    </row>
    <row r="62" spans="2:10" ht="12.75">
      <c r="B62" s="28" t="s">
        <v>48</v>
      </c>
      <c r="C62" s="7" t="s">
        <v>17</v>
      </c>
      <c r="D62" s="27">
        <f>D63+D79+D106</f>
        <v>30313</v>
      </c>
      <c r="E62" s="149">
        <f aca="true" t="shared" si="16" ref="E62:J62">E63+E79+E106</f>
        <v>24661</v>
      </c>
      <c r="F62" s="149">
        <f t="shared" si="16"/>
        <v>2468</v>
      </c>
      <c r="G62" s="27">
        <f t="shared" si="16"/>
        <v>0</v>
      </c>
      <c r="H62" s="27">
        <f t="shared" si="16"/>
        <v>0</v>
      </c>
      <c r="I62" s="27">
        <f t="shared" si="16"/>
        <v>0</v>
      </c>
      <c r="J62" s="27">
        <f t="shared" si="16"/>
        <v>0</v>
      </c>
    </row>
    <row r="63" spans="2:10" ht="12.75">
      <c r="B63" s="28" t="s">
        <v>59</v>
      </c>
      <c r="C63" s="7">
        <v>10</v>
      </c>
      <c r="D63" s="27">
        <f>D64+D70+D73</f>
        <v>24043</v>
      </c>
      <c r="E63" s="149">
        <f aca="true" t="shared" si="17" ref="E63:J63">E64+E70+E73</f>
        <v>21840</v>
      </c>
      <c r="F63" s="149">
        <f t="shared" si="17"/>
        <v>2064</v>
      </c>
      <c r="G63" s="27">
        <f t="shared" si="17"/>
        <v>0</v>
      </c>
      <c r="H63" s="27">
        <f t="shared" si="17"/>
        <v>0</v>
      </c>
      <c r="I63" s="27">
        <f t="shared" si="17"/>
        <v>0</v>
      </c>
      <c r="J63" s="27">
        <f t="shared" si="17"/>
        <v>0</v>
      </c>
    </row>
    <row r="64" spans="2:10" ht="12.75">
      <c r="B64" s="32" t="s">
        <v>60</v>
      </c>
      <c r="C64" s="7" t="s">
        <v>61</v>
      </c>
      <c r="D64" s="27">
        <f>D65+D66+D67+D68+D69</f>
        <v>18610</v>
      </c>
      <c r="E64" s="149">
        <f aca="true" t="shared" si="18" ref="E64:J64">E65+E66+E67+E68+E69</f>
        <v>16924</v>
      </c>
      <c r="F64" s="149">
        <f t="shared" si="18"/>
        <v>965</v>
      </c>
      <c r="G64" s="27">
        <f t="shared" si="18"/>
        <v>0</v>
      </c>
      <c r="H64" s="27">
        <f t="shared" si="18"/>
        <v>0</v>
      </c>
      <c r="I64" s="27">
        <f t="shared" si="18"/>
        <v>0</v>
      </c>
      <c r="J64" s="27">
        <f t="shared" si="18"/>
        <v>0</v>
      </c>
    </row>
    <row r="65" spans="2:10" ht="15">
      <c r="B65" s="33" t="s">
        <v>62</v>
      </c>
      <c r="C65" s="9" t="s">
        <v>63</v>
      </c>
      <c r="D65" s="50">
        <v>16500</v>
      </c>
      <c r="E65" s="153">
        <v>15359</v>
      </c>
      <c r="F65" s="153">
        <v>964</v>
      </c>
      <c r="G65" s="50"/>
      <c r="H65" s="50"/>
      <c r="I65" s="129"/>
      <c r="J65" s="129"/>
    </row>
    <row r="66" spans="2:10" ht="15">
      <c r="B66" s="33" t="s">
        <v>64</v>
      </c>
      <c r="C66" s="8" t="s">
        <v>65</v>
      </c>
      <c r="D66" s="50">
        <v>1350</v>
      </c>
      <c r="E66" s="153">
        <v>1140</v>
      </c>
      <c r="F66" s="153"/>
      <c r="G66" s="50"/>
      <c r="H66" s="50"/>
      <c r="I66" s="129"/>
      <c r="J66" s="129"/>
    </row>
    <row r="67" spans="2:10" ht="15">
      <c r="B67" s="33" t="s">
        <v>66</v>
      </c>
      <c r="C67" s="8" t="s">
        <v>67</v>
      </c>
      <c r="D67" s="50">
        <v>350</v>
      </c>
      <c r="E67" s="153">
        <v>245</v>
      </c>
      <c r="F67" s="153"/>
      <c r="G67" s="50"/>
      <c r="H67" s="50"/>
      <c r="I67" s="129"/>
      <c r="J67" s="129"/>
    </row>
    <row r="68" spans="2:10" ht="15">
      <c r="B68" s="33" t="s">
        <v>68</v>
      </c>
      <c r="C68" s="8" t="s">
        <v>69</v>
      </c>
      <c r="D68" s="50">
        <v>60</v>
      </c>
      <c r="E68" s="153">
        <v>15</v>
      </c>
      <c r="F68" s="153">
        <v>1</v>
      </c>
      <c r="G68" s="50"/>
      <c r="H68" s="50"/>
      <c r="I68" s="129"/>
      <c r="J68" s="129"/>
    </row>
    <row r="69" spans="2:10" ht="15">
      <c r="B69" s="33" t="s">
        <v>70</v>
      </c>
      <c r="C69" s="8" t="s">
        <v>71</v>
      </c>
      <c r="D69" s="50">
        <v>350</v>
      </c>
      <c r="E69" s="153">
        <v>165</v>
      </c>
      <c r="F69" s="153"/>
      <c r="G69" s="50"/>
      <c r="H69" s="50"/>
      <c r="I69" s="129"/>
      <c r="J69" s="129"/>
    </row>
    <row r="70" spans="2:10" ht="12.75">
      <c r="B70" s="34" t="s">
        <v>72</v>
      </c>
      <c r="C70" s="7" t="s">
        <v>73</v>
      </c>
      <c r="D70" s="27">
        <f>D71+D72</f>
        <v>1254</v>
      </c>
      <c r="E70" s="149">
        <f aca="true" t="shared" si="19" ref="E70:J70">E71+E72</f>
        <v>1060</v>
      </c>
      <c r="F70" s="149">
        <f t="shared" si="19"/>
        <v>380</v>
      </c>
      <c r="G70" s="27">
        <f t="shared" si="19"/>
        <v>0</v>
      </c>
      <c r="H70" s="27">
        <f t="shared" si="19"/>
        <v>0</v>
      </c>
      <c r="I70" s="27">
        <f t="shared" si="19"/>
        <v>0</v>
      </c>
      <c r="J70" s="27">
        <f t="shared" si="19"/>
        <v>0</v>
      </c>
    </row>
    <row r="71" spans="2:10" ht="15">
      <c r="B71" s="33" t="s">
        <v>74</v>
      </c>
      <c r="C71" s="8" t="s">
        <v>75</v>
      </c>
      <c r="D71" s="50">
        <v>880</v>
      </c>
      <c r="E71" s="153">
        <v>744</v>
      </c>
      <c r="F71" s="153">
        <v>62</v>
      </c>
      <c r="G71" s="50"/>
      <c r="H71" s="50"/>
      <c r="I71" s="129"/>
      <c r="J71" s="129"/>
    </row>
    <row r="72" spans="2:10" ht="15">
      <c r="B72" s="33" t="s">
        <v>203</v>
      </c>
      <c r="C72" s="8" t="s">
        <v>202</v>
      </c>
      <c r="D72" s="134">
        <v>374</v>
      </c>
      <c r="E72" s="154">
        <v>316</v>
      </c>
      <c r="F72" s="154">
        <v>318</v>
      </c>
      <c r="G72" s="134"/>
      <c r="H72" s="134"/>
      <c r="I72" s="130"/>
      <c r="J72" s="27"/>
    </row>
    <row r="73" spans="2:10" ht="12.75">
      <c r="B73" s="35" t="s">
        <v>76</v>
      </c>
      <c r="C73" s="7" t="s">
        <v>77</v>
      </c>
      <c r="D73" s="27">
        <f>D74+D75+D76+D77+D78</f>
        <v>4179</v>
      </c>
      <c r="E73" s="149">
        <f aca="true" t="shared" si="20" ref="E73:J73">E74+E75+E76+E77+E78</f>
        <v>3856</v>
      </c>
      <c r="F73" s="149">
        <f t="shared" si="20"/>
        <v>719</v>
      </c>
      <c r="G73" s="27">
        <f t="shared" si="20"/>
        <v>0</v>
      </c>
      <c r="H73" s="27">
        <f t="shared" si="20"/>
        <v>0</v>
      </c>
      <c r="I73" s="27">
        <f t="shared" si="20"/>
        <v>0</v>
      </c>
      <c r="J73" s="27">
        <f t="shared" si="20"/>
        <v>0</v>
      </c>
    </row>
    <row r="74" spans="2:10" ht="15">
      <c r="B74" s="36" t="s">
        <v>78</v>
      </c>
      <c r="C74" s="8" t="s">
        <v>79</v>
      </c>
      <c r="D74" s="50">
        <v>2930</v>
      </c>
      <c r="E74" s="153">
        <v>2684</v>
      </c>
      <c r="F74" s="153">
        <v>719</v>
      </c>
      <c r="G74" s="50"/>
      <c r="H74" s="50"/>
      <c r="I74" s="129"/>
      <c r="J74" s="129"/>
    </row>
    <row r="75" spans="2:10" ht="15">
      <c r="B75" s="37" t="s">
        <v>80</v>
      </c>
      <c r="C75" s="8" t="s">
        <v>81</v>
      </c>
      <c r="D75" s="50">
        <v>95</v>
      </c>
      <c r="E75" s="153">
        <v>83</v>
      </c>
      <c r="F75" s="153"/>
      <c r="G75" s="50"/>
      <c r="H75" s="50"/>
      <c r="I75" s="129"/>
      <c r="J75" s="129"/>
    </row>
    <row r="76" spans="2:10" ht="15">
      <c r="B76" s="32" t="s">
        <v>82</v>
      </c>
      <c r="C76" s="8" t="s">
        <v>83</v>
      </c>
      <c r="D76" s="50">
        <v>964</v>
      </c>
      <c r="E76" s="153">
        <v>904</v>
      </c>
      <c r="F76" s="153"/>
      <c r="G76" s="50"/>
      <c r="H76" s="50"/>
      <c r="I76" s="129"/>
      <c r="J76" s="129"/>
    </row>
    <row r="77" spans="2:10" ht="15">
      <c r="B77" s="38" t="s">
        <v>84</v>
      </c>
      <c r="C77" s="6" t="s">
        <v>85</v>
      </c>
      <c r="D77" s="50">
        <v>30</v>
      </c>
      <c r="E77" s="153">
        <v>25</v>
      </c>
      <c r="F77" s="153"/>
      <c r="G77" s="50"/>
      <c r="H77" s="50"/>
      <c r="I77" s="129"/>
      <c r="J77" s="129"/>
    </row>
    <row r="78" spans="2:10" ht="15">
      <c r="B78" s="38" t="s">
        <v>86</v>
      </c>
      <c r="C78" s="6" t="s">
        <v>87</v>
      </c>
      <c r="D78" s="50">
        <v>160</v>
      </c>
      <c r="E78" s="153">
        <v>160</v>
      </c>
      <c r="F78" s="153"/>
      <c r="G78" s="50"/>
      <c r="H78" s="50"/>
      <c r="I78" s="129"/>
      <c r="J78" s="129"/>
    </row>
    <row r="79" spans="2:10" ht="12.75">
      <c r="B79" s="28" t="s">
        <v>88</v>
      </c>
      <c r="C79" s="7">
        <v>20</v>
      </c>
      <c r="D79" s="27">
        <f>D80+D89+D90+D92+D95+D96+D97+D98+D99+D100</f>
        <v>5858</v>
      </c>
      <c r="E79" s="149">
        <f aca="true" t="shared" si="21" ref="E79:J79">E80+E89+E90+E92+E95+E96+E97+E98+E99+E100</f>
        <v>2698</v>
      </c>
      <c r="F79" s="149">
        <f t="shared" si="21"/>
        <v>404</v>
      </c>
      <c r="G79" s="27">
        <f t="shared" si="21"/>
        <v>0</v>
      </c>
      <c r="H79" s="27">
        <f t="shared" si="21"/>
        <v>0</v>
      </c>
      <c r="I79" s="27">
        <f t="shared" si="21"/>
        <v>0</v>
      </c>
      <c r="J79" s="27">
        <f t="shared" si="21"/>
        <v>0</v>
      </c>
    </row>
    <row r="80" spans="2:10" ht="12.75">
      <c r="B80" s="28" t="s">
        <v>89</v>
      </c>
      <c r="C80" s="7" t="s">
        <v>90</v>
      </c>
      <c r="D80" s="49">
        <f>D81+D82+D83+D84+D85+D86+D87+D88</f>
        <v>3428</v>
      </c>
      <c r="E80" s="155">
        <f aca="true" t="shared" si="22" ref="E80:J80">E81+E82+E83+E84+E85+E86+E87+E88</f>
        <v>1973</v>
      </c>
      <c r="F80" s="155">
        <f t="shared" si="22"/>
        <v>341</v>
      </c>
      <c r="G80" s="49">
        <f t="shared" si="22"/>
        <v>0</v>
      </c>
      <c r="H80" s="49">
        <f t="shared" si="22"/>
        <v>0</v>
      </c>
      <c r="I80" s="49">
        <f t="shared" si="22"/>
        <v>0</v>
      </c>
      <c r="J80" s="49">
        <f t="shared" si="22"/>
        <v>0</v>
      </c>
    </row>
    <row r="81" spans="2:10" ht="15">
      <c r="B81" s="39" t="s">
        <v>91</v>
      </c>
      <c r="C81" s="8" t="s">
        <v>92</v>
      </c>
      <c r="D81" s="51">
        <v>250</v>
      </c>
      <c r="E81" s="156">
        <v>158</v>
      </c>
      <c r="F81" s="156">
        <v>95</v>
      </c>
      <c r="G81" s="51"/>
      <c r="H81" s="51"/>
      <c r="I81" s="129"/>
      <c r="J81" s="129"/>
    </row>
    <row r="82" spans="2:10" ht="15">
      <c r="B82" s="39" t="s">
        <v>93</v>
      </c>
      <c r="C82" s="8" t="s">
        <v>94</v>
      </c>
      <c r="D82" s="51">
        <v>200</v>
      </c>
      <c r="E82" s="156">
        <v>152</v>
      </c>
      <c r="F82" s="156">
        <v>15</v>
      </c>
      <c r="G82" s="51"/>
      <c r="H82" s="51"/>
      <c r="I82" s="129"/>
      <c r="J82" s="129"/>
    </row>
    <row r="83" spans="2:10" ht="15">
      <c r="B83" s="39" t="s">
        <v>95</v>
      </c>
      <c r="C83" s="8" t="s">
        <v>96</v>
      </c>
      <c r="D83" s="51">
        <v>50</v>
      </c>
      <c r="E83" s="156">
        <v>37</v>
      </c>
      <c r="F83" s="156">
        <f>2+2</f>
        <v>4</v>
      </c>
      <c r="G83" s="51"/>
      <c r="H83" s="51"/>
      <c r="I83" s="129"/>
      <c r="J83" s="129"/>
    </row>
    <row r="84" spans="2:10" ht="15">
      <c r="B84" s="39" t="s">
        <v>97</v>
      </c>
      <c r="C84" s="8" t="s">
        <v>98</v>
      </c>
      <c r="D84" s="51">
        <v>400</v>
      </c>
      <c r="E84" s="156">
        <v>137</v>
      </c>
      <c r="F84" s="156">
        <v>35</v>
      </c>
      <c r="G84" s="51"/>
      <c r="H84" s="51"/>
      <c r="I84" s="129"/>
      <c r="J84" s="129"/>
    </row>
    <row r="85" spans="2:10" ht="15">
      <c r="B85" s="39" t="s">
        <v>99</v>
      </c>
      <c r="C85" s="8" t="s">
        <v>100</v>
      </c>
      <c r="D85" s="51">
        <v>10</v>
      </c>
      <c r="E85" s="156">
        <v>0</v>
      </c>
      <c r="F85" s="156">
        <v>4</v>
      </c>
      <c r="G85" s="51"/>
      <c r="H85" s="51"/>
      <c r="I85" s="129"/>
      <c r="J85" s="129"/>
    </row>
    <row r="86" spans="2:10" ht="15">
      <c r="B86" s="39" t="s">
        <v>101</v>
      </c>
      <c r="C86" s="8" t="s">
        <v>102</v>
      </c>
      <c r="D86" s="51">
        <v>547</v>
      </c>
      <c r="E86" s="156">
        <v>410</v>
      </c>
      <c r="F86" s="156">
        <f>4+1+1+16</f>
        <v>22</v>
      </c>
      <c r="G86" s="51"/>
      <c r="H86" s="51"/>
      <c r="I86" s="129"/>
      <c r="J86" s="129"/>
    </row>
    <row r="87" spans="2:10" ht="15">
      <c r="B87" s="39" t="s">
        <v>103</v>
      </c>
      <c r="C87" s="8" t="s">
        <v>104</v>
      </c>
      <c r="D87" s="51">
        <v>70</v>
      </c>
      <c r="E87" s="156">
        <v>32</v>
      </c>
      <c r="F87" s="156">
        <f>12+14</f>
        <v>26</v>
      </c>
      <c r="G87" s="51"/>
      <c r="H87" s="51"/>
      <c r="I87" s="129"/>
      <c r="J87" s="129"/>
    </row>
    <row r="88" spans="2:10" ht="15">
      <c r="B88" s="39" t="s">
        <v>105</v>
      </c>
      <c r="C88" s="8" t="s">
        <v>106</v>
      </c>
      <c r="D88" s="51">
        <v>1901</v>
      </c>
      <c r="E88" s="156">
        <v>1047</v>
      </c>
      <c r="F88" s="156">
        <f>11+10+2+31+22+4+12+6+42</f>
        <v>140</v>
      </c>
      <c r="G88" s="51"/>
      <c r="H88" s="51"/>
      <c r="I88" s="129"/>
      <c r="J88" s="129"/>
    </row>
    <row r="89" spans="2:10" ht="15">
      <c r="B89" s="40" t="s">
        <v>107</v>
      </c>
      <c r="C89" s="7" t="s">
        <v>108</v>
      </c>
      <c r="D89" s="52">
        <v>10</v>
      </c>
      <c r="E89" s="157">
        <v>0</v>
      </c>
      <c r="F89" s="157"/>
      <c r="G89" s="52"/>
      <c r="H89" s="52"/>
      <c r="I89" s="129"/>
      <c r="J89" s="129"/>
    </row>
    <row r="90" spans="2:10" ht="12.75">
      <c r="B90" s="40" t="s">
        <v>109</v>
      </c>
      <c r="C90" s="7" t="s">
        <v>110</v>
      </c>
      <c r="D90" s="53">
        <f>D91</f>
        <v>170</v>
      </c>
      <c r="E90" s="163">
        <f aca="true" t="shared" si="23" ref="E90:J90">E91</f>
        <v>94</v>
      </c>
      <c r="F90" s="163">
        <f t="shared" si="23"/>
        <v>1</v>
      </c>
      <c r="G90" s="53">
        <f t="shared" si="23"/>
        <v>0</v>
      </c>
      <c r="H90" s="53">
        <f t="shared" si="23"/>
        <v>0</v>
      </c>
      <c r="I90" s="53">
        <f t="shared" si="23"/>
        <v>0</v>
      </c>
      <c r="J90" s="53">
        <f t="shared" si="23"/>
        <v>0</v>
      </c>
    </row>
    <row r="91" spans="2:10" ht="15">
      <c r="B91" s="37" t="s">
        <v>111</v>
      </c>
      <c r="C91" s="8" t="s">
        <v>112</v>
      </c>
      <c r="D91" s="51">
        <v>170</v>
      </c>
      <c r="E91" s="156">
        <v>94</v>
      </c>
      <c r="F91" s="156">
        <v>1</v>
      </c>
      <c r="G91" s="51"/>
      <c r="H91" s="51"/>
      <c r="I91" s="129"/>
      <c r="J91" s="129"/>
    </row>
    <row r="92" spans="2:10" ht="12.75">
      <c r="B92" s="42" t="s">
        <v>113</v>
      </c>
      <c r="C92" s="7" t="s">
        <v>114</v>
      </c>
      <c r="D92" s="43">
        <f>D93+D94</f>
        <v>950</v>
      </c>
      <c r="E92" s="149">
        <f aca="true" t="shared" si="24" ref="E92:J92">E93+E94</f>
        <v>354</v>
      </c>
      <c r="F92" s="149">
        <f t="shared" si="24"/>
        <v>48</v>
      </c>
      <c r="G92" s="43">
        <f t="shared" si="24"/>
        <v>0</v>
      </c>
      <c r="H92" s="43">
        <f t="shared" si="24"/>
        <v>0</v>
      </c>
      <c r="I92" s="43">
        <f t="shared" si="24"/>
        <v>0</v>
      </c>
      <c r="J92" s="43">
        <f t="shared" si="24"/>
        <v>0</v>
      </c>
    </row>
    <row r="93" spans="2:10" ht="15">
      <c r="B93" s="37" t="s">
        <v>115</v>
      </c>
      <c r="C93" s="8" t="s">
        <v>116</v>
      </c>
      <c r="D93" s="51">
        <v>900</v>
      </c>
      <c r="E93" s="156">
        <v>350</v>
      </c>
      <c r="F93" s="156">
        <v>48</v>
      </c>
      <c r="G93" s="51"/>
      <c r="H93" s="51"/>
      <c r="I93" s="129"/>
      <c r="J93" s="129"/>
    </row>
    <row r="94" spans="2:10" ht="15">
      <c r="B94" s="37" t="s">
        <v>117</v>
      </c>
      <c r="C94" s="8" t="s">
        <v>118</v>
      </c>
      <c r="D94" s="51">
        <v>50</v>
      </c>
      <c r="E94" s="156">
        <v>4</v>
      </c>
      <c r="F94" s="156"/>
      <c r="G94" s="51"/>
      <c r="H94" s="51"/>
      <c r="I94" s="129"/>
      <c r="J94" s="129"/>
    </row>
    <row r="95" spans="2:10" ht="12.75">
      <c r="B95" s="42" t="s">
        <v>119</v>
      </c>
      <c r="C95" s="7" t="s">
        <v>120</v>
      </c>
      <c r="D95" s="52">
        <v>10</v>
      </c>
      <c r="E95" s="156">
        <v>1</v>
      </c>
      <c r="F95" s="156"/>
      <c r="G95" s="51"/>
      <c r="H95" s="51"/>
      <c r="I95" s="51"/>
      <c r="J95" s="51"/>
    </row>
    <row r="96" spans="2:10" ht="15">
      <c r="B96" s="42" t="s">
        <v>121</v>
      </c>
      <c r="C96" s="7" t="s">
        <v>122</v>
      </c>
      <c r="D96" s="52">
        <v>0</v>
      </c>
      <c r="E96" s="156">
        <v>0</v>
      </c>
      <c r="F96" s="156"/>
      <c r="G96" s="51"/>
      <c r="H96" s="51"/>
      <c r="I96" s="129"/>
      <c r="J96" s="129"/>
    </row>
    <row r="97" spans="2:10" ht="15">
      <c r="B97" s="42" t="s">
        <v>123</v>
      </c>
      <c r="C97" s="7" t="s">
        <v>124</v>
      </c>
      <c r="D97" s="52">
        <v>150</v>
      </c>
      <c r="E97" s="156">
        <v>1</v>
      </c>
      <c r="F97" s="156"/>
      <c r="G97" s="51"/>
      <c r="H97" s="51"/>
      <c r="I97" s="129"/>
      <c r="J97" s="129"/>
    </row>
    <row r="98" spans="2:10" ht="15">
      <c r="B98" s="42" t="s">
        <v>125</v>
      </c>
      <c r="C98" s="7" t="s">
        <v>126</v>
      </c>
      <c r="D98" s="52">
        <v>50</v>
      </c>
      <c r="E98" s="156">
        <v>5</v>
      </c>
      <c r="F98" s="156"/>
      <c r="G98" s="51"/>
      <c r="H98" s="51"/>
      <c r="I98" s="129"/>
      <c r="J98" s="129"/>
    </row>
    <row r="99" spans="2:10" ht="25.5">
      <c r="B99" s="44" t="s">
        <v>127</v>
      </c>
      <c r="C99" s="3" t="s">
        <v>128</v>
      </c>
      <c r="D99" s="52">
        <v>500</v>
      </c>
      <c r="E99" s="157">
        <v>68</v>
      </c>
      <c r="F99" s="157">
        <v>0</v>
      </c>
      <c r="G99" s="52">
        <v>0</v>
      </c>
      <c r="H99" s="52">
        <v>0</v>
      </c>
      <c r="I99" s="162">
        <v>0</v>
      </c>
      <c r="J99" s="162">
        <v>0</v>
      </c>
    </row>
    <row r="100" spans="2:10" ht="12.75">
      <c r="B100" s="42" t="s">
        <v>129</v>
      </c>
      <c r="C100" s="7" t="s">
        <v>130</v>
      </c>
      <c r="D100" s="41">
        <f>+D101+D102+D103+D104+D105</f>
        <v>590</v>
      </c>
      <c r="E100" s="164">
        <f aca="true" t="shared" si="25" ref="E100:J100">+E101+E102+E103+E104+E105</f>
        <v>202</v>
      </c>
      <c r="F100" s="164">
        <f t="shared" si="25"/>
        <v>14</v>
      </c>
      <c r="G100" s="41">
        <f t="shared" si="25"/>
        <v>0</v>
      </c>
      <c r="H100" s="41">
        <f t="shared" si="25"/>
        <v>0</v>
      </c>
      <c r="I100" s="41">
        <f t="shared" si="25"/>
        <v>0</v>
      </c>
      <c r="J100" s="41">
        <f t="shared" si="25"/>
        <v>0</v>
      </c>
    </row>
    <row r="101" spans="2:10" ht="15">
      <c r="B101" s="37" t="s">
        <v>131</v>
      </c>
      <c r="C101" s="8" t="s">
        <v>132</v>
      </c>
      <c r="D101" s="51">
        <v>60</v>
      </c>
      <c r="E101" s="156">
        <v>32</v>
      </c>
      <c r="F101" s="156">
        <v>5</v>
      </c>
      <c r="G101" s="51"/>
      <c r="H101" s="51"/>
      <c r="I101" s="129"/>
      <c r="J101" s="129"/>
    </row>
    <row r="102" spans="2:10" ht="15">
      <c r="B102" s="37" t="s">
        <v>133</v>
      </c>
      <c r="C102" s="8" t="s">
        <v>134</v>
      </c>
      <c r="D102" s="51">
        <v>75</v>
      </c>
      <c r="E102" s="156">
        <v>37</v>
      </c>
      <c r="F102" s="156">
        <v>9</v>
      </c>
      <c r="G102" s="51"/>
      <c r="H102" s="51"/>
      <c r="I102" s="129"/>
      <c r="J102" s="129"/>
    </row>
    <row r="103" spans="2:10" ht="15">
      <c r="B103" s="37" t="s">
        <v>135</v>
      </c>
      <c r="C103" s="8" t="s">
        <v>136</v>
      </c>
      <c r="D103" s="51">
        <v>10</v>
      </c>
      <c r="E103" s="156">
        <v>6</v>
      </c>
      <c r="F103" s="156"/>
      <c r="G103" s="51"/>
      <c r="H103" s="51"/>
      <c r="I103" s="129"/>
      <c r="J103" s="129"/>
    </row>
    <row r="104" spans="2:10" ht="17.25" customHeight="1">
      <c r="B104" s="37" t="s">
        <v>137</v>
      </c>
      <c r="C104" s="8" t="s">
        <v>138</v>
      </c>
      <c r="D104" s="51">
        <v>150</v>
      </c>
      <c r="E104" s="156">
        <v>0</v>
      </c>
      <c r="F104" s="156"/>
      <c r="G104" s="51"/>
      <c r="H104" s="51"/>
      <c r="I104" s="129"/>
      <c r="J104" s="129"/>
    </row>
    <row r="105" spans="2:10" ht="15">
      <c r="B105" s="37" t="s">
        <v>139</v>
      </c>
      <c r="C105" s="8" t="s">
        <v>140</v>
      </c>
      <c r="D105" s="51">
        <v>295</v>
      </c>
      <c r="E105" s="156">
        <v>127</v>
      </c>
      <c r="F105" s="156"/>
      <c r="G105" s="51"/>
      <c r="H105" s="51"/>
      <c r="I105" s="129"/>
      <c r="J105" s="129"/>
    </row>
    <row r="106" spans="2:10" ht="25.5">
      <c r="B106" s="21" t="s">
        <v>141</v>
      </c>
      <c r="C106" s="3" t="s">
        <v>52</v>
      </c>
      <c r="D106" s="56">
        <f>D107+D109</f>
        <v>412</v>
      </c>
      <c r="E106" s="158">
        <f aca="true" t="shared" si="26" ref="E106:J106">E107+E109</f>
        <v>123</v>
      </c>
      <c r="F106" s="158">
        <f t="shared" si="26"/>
        <v>0</v>
      </c>
      <c r="G106" s="56">
        <f t="shared" si="26"/>
        <v>0</v>
      </c>
      <c r="H106" s="56">
        <f t="shared" si="26"/>
        <v>0</v>
      </c>
      <c r="I106" s="56">
        <f t="shared" si="26"/>
        <v>0</v>
      </c>
      <c r="J106" s="56">
        <f t="shared" si="26"/>
        <v>0</v>
      </c>
    </row>
    <row r="107" spans="2:10" ht="12.75">
      <c r="B107" s="26" t="s">
        <v>142</v>
      </c>
      <c r="C107" s="3" t="s">
        <v>143</v>
      </c>
      <c r="D107" s="57">
        <f>D108</f>
        <v>27</v>
      </c>
      <c r="E107" s="148">
        <f aca="true" t="shared" si="27" ref="E107:J107">E108</f>
        <v>17</v>
      </c>
      <c r="F107" s="148">
        <f t="shared" si="27"/>
        <v>0</v>
      </c>
      <c r="G107" s="57">
        <f t="shared" si="27"/>
        <v>0</v>
      </c>
      <c r="H107" s="57">
        <f t="shared" si="27"/>
        <v>0</v>
      </c>
      <c r="I107" s="57">
        <f t="shared" si="27"/>
        <v>0</v>
      </c>
      <c r="J107" s="57">
        <f t="shared" si="27"/>
        <v>0</v>
      </c>
    </row>
    <row r="108" spans="2:10" ht="15">
      <c r="B108" s="26" t="s">
        <v>144</v>
      </c>
      <c r="C108" s="6" t="s">
        <v>145</v>
      </c>
      <c r="D108" s="58">
        <v>27</v>
      </c>
      <c r="E108" s="156">
        <v>17</v>
      </c>
      <c r="F108" s="156"/>
      <c r="G108" s="58"/>
      <c r="H108" s="58"/>
      <c r="I108" s="129"/>
      <c r="J108" s="129"/>
    </row>
    <row r="109" spans="2:10" ht="25.5">
      <c r="B109" s="26" t="s">
        <v>146</v>
      </c>
      <c r="C109" s="6" t="s">
        <v>147</v>
      </c>
      <c r="D109" s="58">
        <v>385</v>
      </c>
      <c r="E109" s="156">
        <v>106</v>
      </c>
      <c r="F109" s="156">
        <v>0</v>
      </c>
      <c r="G109" s="58">
        <v>0</v>
      </c>
      <c r="H109" s="58">
        <v>0</v>
      </c>
      <c r="I109" s="129">
        <v>0</v>
      </c>
      <c r="J109" s="129">
        <v>0</v>
      </c>
    </row>
    <row r="110" spans="2:10" ht="12.75">
      <c r="B110" s="21" t="s">
        <v>148</v>
      </c>
      <c r="C110" s="3">
        <v>70</v>
      </c>
      <c r="D110" s="27">
        <f>D111</f>
        <v>1100</v>
      </c>
      <c r="E110" s="149">
        <f aca="true" t="shared" si="28" ref="E110:J111">E111</f>
        <v>375</v>
      </c>
      <c r="F110" s="149">
        <f t="shared" si="28"/>
        <v>421</v>
      </c>
      <c r="G110" s="27">
        <f t="shared" si="28"/>
        <v>0</v>
      </c>
      <c r="H110" s="27">
        <f t="shared" si="28"/>
        <v>0</v>
      </c>
      <c r="I110" s="27">
        <f t="shared" si="28"/>
        <v>0</v>
      </c>
      <c r="J110" s="27">
        <f t="shared" si="28"/>
        <v>0</v>
      </c>
    </row>
    <row r="111" spans="2:10" ht="12.75">
      <c r="B111" s="28" t="s">
        <v>149</v>
      </c>
      <c r="C111" s="7">
        <v>71</v>
      </c>
      <c r="D111" s="43">
        <f>D112</f>
        <v>1100</v>
      </c>
      <c r="E111" s="149">
        <f t="shared" si="28"/>
        <v>375</v>
      </c>
      <c r="F111" s="149">
        <f t="shared" si="28"/>
        <v>421</v>
      </c>
      <c r="G111" s="43">
        <f t="shared" si="28"/>
        <v>0</v>
      </c>
      <c r="H111" s="43">
        <f t="shared" si="28"/>
        <v>0</v>
      </c>
      <c r="I111" s="43">
        <f t="shared" si="28"/>
        <v>0</v>
      </c>
      <c r="J111" s="43">
        <f t="shared" si="28"/>
        <v>0</v>
      </c>
    </row>
    <row r="112" spans="2:10" ht="12.75">
      <c r="B112" s="28" t="s">
        <v>150</v>
      </c>
      <c r="C112" s="7" t="s">
        <v>151</v>
      </c>
      <c r="D112" s="43">
        <f>D113+D114+D115</f>
        <v>1100</v>
      </c>
      <c r="E112" s="149">
        <f aca="true" t="shared" si="29" ref="E112:J112">E113+E114+E115</f>
        <v>375</v>
      </c>
      <c r="F112" s="149">
        <f t="shared" si="29"/>
        <v>421</v>
      </c>
      <c r="G112" s="43">
        <f t="shared" si="29"/>
        <v>0</v>
      </c>
      <c r="H112" s="43">
        <f t="shared" si="29"/>
        <v>0</v>
      </c>
      <c r="I112" s="43">
        <f t="shared" si="29"/>
        <v>0</v>
      </c>
      <c r="J112" s="43">
        <f t="shared" si="29"/>
        <v>0</v>
      </c>
    </row>
    <row r="113" spans="2:10" ht="15">
      <c r="B113" s="45" t="s">
        <v>152</v>
      </c>
      <c r="C113" s="8" t="s">
        <v>153</v>
      </c>
      <c r="D113" s="51">
        <v>0</v>
      </c>
      <c r="E113" s="156">
        <v>0</v>
      </c>
      <c r="F113" s="156">
        <v>0</v>
      </c>
      <c r="G113" s="51"/>
      <c r="H113" s="51"/>
      <c r="I113" s="129"/>
      <c r="J113" s="129"/>
    </row>
    <row r="114" spans="2:10" ht="15">
      <c r="B114" s="45" t="s">
        <v>154</v>
      </c>
      <c r="C114" s="8" t="s">
        <v>155</v>
      </c>
      <c r="D114" s="51">
        <v>362</v>
      </c>
      <c r="E114" s="156">
        <v>194</v>
      </c>
      <c r="F114" s="156">
        <v>230</v>
      </c>
      <c r="G114" s="51"/>
      <c r="H114" s="51"/>
      <c r="I114" s="129"/>
      <c r="J114" s="129"/>
    </row>
    <row r="115" spans="2:10" ht="15.75" thickBot="1">
      <c r="B115" s="39" t="s">
        <v>156</v>
      </c>
      <c r="C115" s="8" t="s">
        <v>157</v>
      </c>
      <c r="D115" s="51">
        <v>738</v>
      </c>
      <c r="E115" s="156">
        <v>181</v>
      </c>
      <c r="F115" s="156">
        <v>191</v>
      </c>
      <c r="G115" s="51"/>
      <c r="H115" s="51"/>
      <c r="I115" s="129"/>
      <c r="J115" s="129"/>
    </row>
    <row r="116" spans="2:10" ht="13.5" thickBot="1">
      <c r="B116" s="46" t="s">
        <v>158</v>
      </c>
      <c r="C116" s="10"/>
      <c r="D116" s="123">
        <f>D117-D118</f>
        <v>5588</v>
      </c>
      <c r="E116" s="159">
        <f aca="true" t="shared" si="30" ref="E116:J116">E117-E118</f>
        <v>13202</v>
      </c>
      <c r="F116" s="159">
        <f t="shared" si="30"/>
        <v>0</v>
      </c>
      <c r="G116" s="123">
        <f t="shared" si="30"/>
        <v>0</v>
      </c>
      <c r="H116" s="123">
        <f t="shared" si="30"/>
        <v>0</v>
      </c>
      <c r="I116" s="123">
        <f t="shared" si="30"/>
        <v>0</v>
      </c>
      <c r="J116" s="123">
        <f t="shared" si="30"/>
        <v>0</v>
      </c>
    </row>
    <row r="117" spans="2:10" ht="12.75">
      <c r="B117" s="42" t="s">
        <v>160</v>
      </c>
      <c r="C117" s="11"/>
      <c r="D117" s="124">
        <f>D14</f>
        <v>37001</v>
      </c>
      <c r="E117" s="160">
        <f>E14</f>
        <v>38238</v>
      </c>
      <c r="F117" s="160"/>
      <c r="G117" s="124"/>
      <c r="H117" s="124"/>
      <c r="I117" s="124"/>
      <c r="J117" s="124"/>
    </row>
    <row r="118" spans="2:10" ht="13.5" thickBot="1">
      <c r="B118" s="47" t="s">
        <v>161</v>
      </c>
      <c r="C118" s="48"/>
      <c r="D118" s="125">
        <f>D46</f>
        <v>31413</v>
      </c>
      <c r="E118" s="161">
        <f>E46</f>
        <v>25036</v>
      </c>
      <c r="F118" s="161"/>
      <c r="G118" s="125"/>
      <c r="H118" s="125"/>
      <c r="I118" s="125"/>
      <c r="J118" s="125"/>
    </row>
    <row r="120" spans="2:7" s="90" customFormat="1" ht="14.25" customHeight="1">
      <c r="B120" s="91"/>
      <c r="C120" s="93"/>
      <c r="D120" s="93"/>
      <c r="E120" s="91"/>
      <c r="F120" s="91"/>
      <c r="G120" s="91"/>
    </row>
    <row r="121" spans="2:7" s="90" customFormat="1" ht="12.75" customHeight="1">
      <c r="B121" s="94"/>
      <c r="C121" s="93"/>
      <c r="D121" s="93"/>
      <c r="E121" s="91"/>
      <c r="F121" s="91"/>
      <c r="G121" s="91"/>
    </row>
    <row r="122" spans="2:7" s="90" customFormat="1" ht="14.25" customHeight="1">
      <c r="B122" s="92" t="s">
        <v>189</v>
      </c>
      <c r="C122" s="93"/>
      <c r="D122" s="93"/>
      <c r="E122" s="91"/>
      <c r="F122" s="91"/>
      <c r="G122" s="91"/>
    </row>
    <row r="123" spans="2:7" s="90" customFormat="1" ht="12.75" customHeight="1">
      <c r="B123" s="92" t="s">
        <v>204</v>
      </c>
      <c r="C123" s="93"/>
      <c r="D123" s="93"/>
      <c r="E123" s="91"/>
      <c r="F123" s="91"/>
      <c r="G123" s="91"/>
    </row>
    <row r="124" spans="2:7" s="90" customFormat="1" ht="12.75" customHeight="1">
      <c r="B124" s="92"/>
      <c r="C124" s="93"/>
      <c r="D124" s="93"/>
      <c r="E124" s="91"/>
      <c r="F124" s="91"/>
      <c r="G124" s="91"/>
    </row>
    <row r="125" spans="2:7" s="90" customFormat="1" ht="12.75" customHeight="1">
      <c r="B125" s="91"/>
      <c r="C125" s="93"/>
      <c r="D125" s="93"/>
      <c r="E125" s="91"/>
      <c r="F125" s="91"/>
      <c r="G125" s="91"/>
    </row>
    <row r="126" spans="2:7" s="90" customFormat="1" ht="12.75" customHeight="1">
      <c r="B126" s="91"/>
      <c r="C126" s="95"/>
      <c r="D126" s="95"/>
      <c r="E126" s="91"/>
      <c r="F126" s="91"/>
      <c r="G126" s="91"/>
    </row>
    <row r="127" spans="2:7" s="90" customFormat="1" ht="12.75" customHeight="1">
      <c r="B127" s="91" t="s">
        <v>162</v>
      </c>
      <c r="D127" s="96"/>
      <c r="E127" s="96" t="s">
        <v>171</v>
      </c>
      <c r="F127" s="96"/>
      <c r="G127" s="96"/>
    </row>
    <row r="128" spans="2:7" s="90" customFormat="1" ht="12.75" customHeight="1">
      <c r="B128" s="91" t="s">
        <v>163</v>
      </c>
      <c r="D128" s="96"/>
      <c r="E128" s="91" t="s">
        <v>164</v>
      </c>
      <c r="F128" s="91"/>
      <c r="G128" s="91"/>
    </row>
    <row r="129" spans="4:7" s="90" customFormat="1" ht="12.75" customHeight="1">
      <c r="D129" s="96"/>
      <c r="E129" s="97"/>
      <c r="F129" s="97"/>
      <c r="G129" s="97"/>
    </row>
    <row r="130" spans="2:7" s="90" customFormat="1" ht="12.75" customHeight="1">
      <c r="B130" s="91"/>
      <c r="D130" s="96"/>
      <c r="E130" s="96"/>
      <c r="F130" s="96"/>
      <c r="G130" s="96"/>
    </row>
    <row r="131" spans="2:7" s="90" customFormat="1" ht="12.75" customHeight="1">
      <c r="B131" s="91" t="s">
        <v>166</v>
      </c>
      <c r="D131" s="96"/>
      <c r="E131" s="96" t="s">
        <v>165</v>
      </c>
      <c r="F131" s="96"/>
      <c r="G131" s="96"/>
    </row>
    <row r="132" spans="2:7" s="90" customFormat="1" ht="12.75" customHeight="1">
      <c r="B132" s="91" t="s">
        <v>172</v>
      </c>
      <c r="D132" s="96"/>
      <c r="E132" s="96" t="s">
        <v>206</v>
      </c>
      <c r="F132" s="96"/>
      <c r="G132" s="96"/>
    </row>
    <row r="133" spans="2:7" s="90" customFormat="1" ht="12.75" customHeight="1">
      <c r="B133" s="91"/>
      <c r="D133" s="96"/>
      <c r="E133" s="96"/>
      <c r="F133" s="96"/>
      <c r="G133" s="96"/>
    </row>
    <row r="134" spans="2:7" s="90" customFormat="1" ht="12.75" customHeight="1">
      <c r="B134" s="91"/>
      <c r="D134" s="96"/>
      <c r="E134" s="96"/>
      <c r="F134" s="96"/>
      <c r="G134" s="96"/>
    </row>
    <row r="135" spans="4:7" s="90" customFormat="1" ht="12.75" customHeight="1">
      <c r="D135" s="96"/>
      <c r="E135" s="96" t="s">
        <v>167</v>
      </c>
      <c r="F135" s="96"/>
      <c r="G135" s="96"/>
    </row>
    <row r="136" spans="4:7" s="90" customFormat="1" ht="15">
      <c r="D136" s="91"/>
      <c r="E136" s="96" t="s">
        <v>182</v>
      </c>
      <c r="F136" s="96"/>
      <c r="G136" s="96"/>
    </row>
    <row r="137" spans="2:7" s="90" customFormat="1" ht="15">
      <c r="B137" s="91"/>
      <c r="D137" s="96"/>
      <c r="E137" s="96"/>
      <c r="F137" s="96"/>
      <c r="G137" s="96"/>
    </row>
    <row r="138" spans="2:7" s="90" customFormat="1" ht="15">
      <c r="B138" s="91"/>
      <c r="D138" s="96"/>
      <c r="E138" s="96"/>
      <c r="F138" s="96"/>
      <c r="G138" s="96"/>
    </row>
    <row r="139" spans="2:7" s="90" customFormat="1" ht="15">
      <c r="B139" s="91" t="s">
        <v>169</v>
      </c>
      <c r="D139" s="96"/>
      <c r="E139" s="96" t="s">
        <v>168</v>
      </c>
      <c r="F139" s="96"/>
      <c r="G139" s="96"/>
    </row>
    <row r="140" spans="2:7" s="90" customFormat="1" ht="15">
      <c r="B140" s="91" t="s">
        <v>173</v>
      </c>
      <c r="D140" s="96"/>
      <c r="E140" s="96" t="s">
        <v>170</v>
      </c>
      <c r="F140" s="96"/>
      <c r="G140" s="96"/>
    </row>
    <row r="141" spans="3:4" ht="14.25">
      <c r="C141" s="55"/>
      <c r="D141" s="54"/>
    </row>
    <row r="142" spans="1:4" ht="12.75">
      <c r="A142" s="126"/>
      <c r="B142" s="126"/>
      <c r="C142" s="127"/>
      <c r="D142" s="126"/>
    </row>
    <row r="143" spans="1:4" ht="12.75">
      <c r="A143" s="126"/>
      <c r="B143" s="126"/>
      <c r="C143" s="127"/>
      <c r="D143" s="126"/>
    </row>
  </sheetData>
  <sheetProtection selectLockedCells="1" selectUnlockedCells="1"/>
  <mergeCells count="16">
    <mergeCell ref="G11:G12"/>
    <mergeCell ref="B11:B12"/>
    <mergeCell ref="C11:C12"/>
    <mergeCell ref="E11:E12"/>
    <mergeCell ref="H11:H12"/>
    <mergeCell ref="B7:E7"/>
    <mergeCell ref="B6:J6"/>
    <mergeCell ref="I11:I12"/>
    <mergeCell ref="J11:J12"/>
    <mergeCell ref="I1:J1"/>
    <mergeCell ref="I3:J3"/>
    <mergeCell ref="I2:J2"/>
    <mergeCell ref="E2:H2"/>
    <mergeCell ref="D11:D12"/>
    <mergeCell ref="B8:J8"/>
    <mergeCell ref="F11:F12"/>
  </mergeCells>
  <printOptions/>
  <pageMargins left="0.17" right="0.15748031496062992" top="0.21" bottom="0.2362204724409449" header="0.75" footer="0.1574803149606299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2:M304"/>
  <sheetViews>
    <sheetView tabSelected="1" zoomScale="70" zoomScaleNormal="70" zoomScaleSheetLayoutView="75" zoomScalePageLayoutView="0" workbookViewId="0" topLeftCell="A257">
      <selection activeCell="F273" sqref="F273"/>
    </sheetView>
  </sheetViews>
  <sheetFormatPr defaultColWidth="95.57421875" defaultRowHeight="12.75"/>
  <cols>
    <col min="1" max="1" width="1.8515625" style="168" customWidth="1"/>
    <col min="2" max="2" width="97.140625" style="168" customWidth="1"/>
    <col min="3" max="3" width="15.421875" style="168" customWidth="1"/>
    <col min="4" max="4" width="17.57421875" style="168" hidden="1" customWidth="1"/>
    <col min="5" max="5" width="15.57421875" style="168" customWidth="1"/>
    <col min="6" max="6" width="15.140625" style="168" customWidth="1"/>
    <col min="7" max="7" width="18.140625" style="168" customWidth="1"/>
    <col min="8" max="8" width="24.7109375" style="168" customWidth="1"/>
    <col min="9" max="9" width="17.8515625" style="168" customWidth="1"/>
    <col min="10" max="10" width="41.8515625" style="168" customWidth="1"/>
    <col min="11" max="16384" width="95.57421875" style="168" customWidth="1"/>
  </cols>
  <sheetData>
    <row r="2" ht="15">
      <c r="B2" s="168" t="s">
        <v>0</v>
      </c>
    </row>
    <row r="4" spans="3:6" s="172" customFormat="1" ht="15.75">
      <c r="C4" s="329" t="s">
        <v>268</v>
      </c>
      <c r="D4" s="329"/>
      <c r="E4" s="329"/>
      <c r="F4" s="329"/>
    </row>
    <row r="5" spans="2:6" s="172" customFormat="1" ht="13.5" customHeight="1">
      <c r="B5" s="173"/>
      <c r="C5" s="329" t="s">
        <v>269</v>
      </c>
      <c r="D5" s="329"/>
      <c r="E5" s="329"/>
      <c r="F5" s="329"/>
    </row>
    <row r="6" spans="2:4" s="172" customFormat="1" ht="13.5" customHeight="1">
      <c r="B6" s="173"/>
      <c r="D6" s="165"/>
    </row>
    <row r="7" spans="2:9" s="172" customFormat="1" ht="13.5" customHeight="1">
      <c r="B7" s="173"/>
      <c r="E7" s="306"/>
      <c r="F7" s="260"/>
      <c r="G7" s="307"/>
      <c r="H7" s="307"/>
      <c r="I7" s="260"/>
    </row>
    <row r="8" spans="2:3" s="172" customFormat="1" ht="13.5" customHeight="1">
      <c r="B8" s="173"/>
      <c r="C8" s="174"/>
    </row>
    <row r="9" spans="2:6" s="172" customFormat="1" ht="15.75">
      <c r="B9" s="315" t="s">
        <v>225</v>
      </c>
      <c r="C9" s="315"/>
      <c r="D9" s="315"/>
      <c r="E9" s="315"/>
      <c r="F9" s="315"/>
    </row>
    <row r="10" spans="2:5" s="172" customFormat="1" ht="15.75">
      <c r="B10" s="315" t="s">
        <v>260</v>
      </c>
      <c r="C10" s="315"/>
      <c r="D10" s="173"/>
      <c r="E10" s="173"/>
    </row>
    <row r="11" spans="2:4" s="172" customFormat="1" ht="15.75">
      <c r="B11" s="322"/>
      <c r="C11" s="322"/>
      <c r="D11" s="322"/>
    </row>
    <row r="12" spans="2:5" s="172" customFormat="1" ht="15.75">
      <c r="B12" s="165"/>
      <c r="C12" s="165"/>
      <c r="D12" s="165"/>
      <c r="E12" s="283" t="s">
        <v>1</v>
      </c>
    </row>
    <row r="13" spans="2:4" s="172" customFormat="1" ht="15.75">
      <c r="B13" s="165"/>
      <c r="C13" s="165"/>
      <c r="D13" s="165"/>
    </row>
    <row r="14" s="172" customFormat="1" ht="25.5" customHeight="1" thickBot="1">
      <c r="E14" s="284" t="s">
        <v>2</v>
      </c>
    </row>
    <row r="15" spans="1:7" s="260" customFormat="1" ht="12.75" customHeight="1">
      <c r="A15" s="259"/>
      <c r="B15" s="333" t="s">
        <v>3</v>
      </c>
      <c r="C15" s="336" t="s">
        <v>4</v>
      </c>
      <c r="D15" s="339" t="s">
        <v>239</v>
      </c>
      <c r="E15" s="330" t="s">
        <v>240</v>
      </c>
      <c r="F15" s="341" t="s">
        <v>278</v>
      </c>
      <c r="G15" s="341" t="s">
        <v>279</v>
      </c>
    </row>
    <row r="16" spans="1:13" s="260" customFormat="1" ht="33" customHeight="1">
      <c r="A16" s="259"/>
      <c r="B16" s="334"/>
      <c r="C16" s="337"/>
      <c r="D16" s="340"/>
      <c r="E16" s="331"/>
      <c r="F16" s="342"/>
      <c r="G16" s="342"/>
      <c r="H16" s="261"/>
      <c r="I16" s="261"/>
      <c r="J16" s="262"/>
      <c r="K16" s="261"/>
      <c r="L16" s="261"/>
      <c r="M16" s="261"/>
    </row>
    <row r="17" spans="1:13" s="260" customFormat="1" ht="30" customHeight="1" thickBot="1">
      <c r="A17" s="259"/>
      <c r="B17" s="335"/>
      <c r="C17" s="338"/>
      <c r="D17" s="340"/>
      <c r="E17" s="332"/>
      <c r="F17" s="342"/>
      <c r="G17" s="342"/>
      <c r="H17" s="262"/>
      <c r="I17" s="263"/>
      <c r="J17" s="262"/>
      <c r="K17" s="263"/>
      <c r="L17" s="263"/>
      <c r="M17" s="263"/>
    </row>
    <row r="18" spans="1:7" ht="10.5" customHeight="1" thickBot="1">
      <c r="A18" s="264"/>
      <c r="B18" s="265">
        <v>1</v>
      </c>
      <c r="C18" s="265" t="s">
        <v>159</v>
      </c>
      <c r="D18" s="266" t="s">
        <v>224</v>
      </c>
      <c r="E18" s="285" t="s">
        <v>224</v>
      </c>
      <c r="F18" s="285" t="s">
        <v>188</v>
      </c>
      <c r="G18" s="265" t="s">
        <v>280</v>
      </c>
    </row>
    <row r="19" spans="2:7" ht="15" customHeight="1">
      <c r="B19" s="244" t="s">
        <v>5</v>
      </c>
      <c r="C19" s="245"/>
      <c r="D19" s="246">
        <f>D20</f>
        <v>75645</v>
      </c>
      <c r="E19" s="286">
        <f>E20</f>
        <v>64554</v>
      </c>
      <c r="F19" s="286">
        <f>F20</f>
        <v>69817</v>
      </c>
      <c r="G19" s="286">
        <f>G20</f>
        <v>5263</v>
      </c>
    </row>
    <row r="20" spans="2:7" ht="15" customHeight="1">
      <c r="B20" s="175" t="s">
        <v>6</v>
      </c>
      <c r="C20" s="66"/>
      <c r="D20" s="67">
        <f>D21+D50</f>
        <v>75645</v>
      </c>
      <c r="E20" s="287">
        <f>E21+E50</f>
        <v>64554</v>
      </c>
      <c r="F20" s="287">
        <f>F21+F50</f>
        <v>69817</v>
      </c>
      <c r="G20" s="287">
        <f>G21+G50</f>
        <v>5263</v>
      </c>
    </row>
    <row r="21" spans="2:7" ht="15" customHeight="1">
      <c r="B21" s="176" t="s">
        <v>7</v>
      </c>
      <c r="C21" s="69"/>
      <c r="D21" s="70">
        <f>D23+D25</f>
        <v>39464</v>
      </c>
      <c r="E21" s="288">
        <f>E23+E25</f>
        <v>49599</v>
      </c>
      <c r="F21" s="288">
        <f>F23+F25</f>
        <v>49599</v>
      </c>
      <c r="G21" s="288">
        <f>G23+G25</f>
        <v>0</v>
      </c>
    </row>
    <row r="22" spans="2:7" ht="19.5" customHeight="1">
      <c r="B22" s="177" t="s">
        <v>8</v>
      </c>
      <c r="C22" s="69"/>
      <c r="D22" s="70">
        <f aca="true" t="shared" si="0" ref="D22:F23">D23</f>
        <v>0</v>
      </c>
      <c r="E22" s="288">
        <f t="shared" si="0"/>
        <v>0</v>
      </c>
      <c r="F22" s="288">
        <f>F23</f>
        <v>0</v>
      </c>
      <c r="G22" s="288">
        <f>G23</f>
        <v>0</v>
      </c>
    </row>
    <row r="23" spans="2:7" ht="36.75" customHeight="1">
      <c r="B23" s="177" t="s">
        <v>9</v>
      </c>
      <c r="C23" s="72" t="s">
        <v>10</v>
      </c>
      <c r="D23" s="70">
        <f t="shared" si="0"/>
        <v>0</v>
      </c>
      <c r="E23" s="288">
        <f t="shared" si="0"/>
        <v>0</v>
      </c>
      <c r="F23" s="288">
        <f t="shared" si="0"/>
        <v>0</v>
      </c>
      <c r="G23" s="288">
        <f>F23-E23</f>
        <v>0</v>
      </c>
    </row>
    <row r="24" spans="2:7" ht="17.25" customHeight="1">
      <c r="B24" s="178" t="s">
        <v>11</v>
      </c>
      <c r="C24" s="74" t="s">
        <v>12</v>
      </c>
      <c r="D24" s="75">
        <v>0</v>
      </c>
      <c r="E24" s="279">
        <v>0</v>
      </c>
      <c r="F24" s="279">
        <v>0</v>
      </c>
      <c r="G24" s="288">
        <f aca="true" t="shared" si="1" ref="G24:G49">F24-E24</f>
        <v>0</v>
      </c>
    </row>
    <row r="25" spans="2:7" ht="15" customHeight="1">
      <c r="B25" s="177" t="s">
        <v>13</v>
      </c>
      <c r="C25" s="72" t="s">
        <v>14</v>
      </c>
      <c r="D25" s="76">
        <f>D26</f>
        <v>39464</v>
      </c>
      <c r="E25" s="269">
        <f>E26</f>
        <v>49599</v>
      </c>
      <c r="F25" s="269">
        <f>F26</f>
        <v>49599</v>
      </c>
      <c r="G25" s="288">
        <f t="shared" si="1"/>
        <v>0</v>
      </c>
    </row>
    <row r="26" spans="2:7" ht="18" customHeight="1">
      <c r="B26" s="179" t="s">
        <v>15</v>
      </c>
      <c r="C26" s="69" t="s">
        <v>16</v>
      </c>
      <c r="D26" s="76">
        <v>39464</v>
      </c>
      <c r="E26" s="269">
        <f>E27+E28+E29+E30+E31+E32+E33+E34+E35+E36+E37+E38+E39+E40+E41+E42+E43+E44+E45+E46+E47+E48+E49</f>
        <v>49599</v>
      </c>
      <c r="F26" s="269">
        <f>F27+F28+F29+F30+F31+F32+F33+F34+F35+F36+F37+F38+F39+F40+F41+F42+F43+F44+F45+F46+F47+F48+F49</f>
        <v>49599</v>
      </c>
      <c r="G26" s="288">
        <f t="shared" si="1"/>
        <v>0</v>
      </c>
    </row>
    <row r="27" spans="2:7" ht="77.25" customHeight="1">
      <c r="B27" s="280" t="s">
        <v>281</v>
      </c>
      <c r="C27" s="79" t="s">
        <v>17</v>
      </c>
      <c r="D27" s="80"/>
      <c r="E27" s="289">
        <v>7227</v>
      </c>
      <c r="F27" s="289">
        <v>7227</v>
      </c>
      <c r="G27" s="288">
        <f t="shared" si="1"/>
        <v>0</v>
      </c>
    </row>
    <row r="28" spans="2:7" ht="41.25" customHeight="1">
      <c r="B28" s="280" t="s">
        <v>18</v>
      </c>
      <c r="C28" s="79" t="s">
        <v>19</v>
      </c>
      <c r="D28" s="80"/>
      <c r="E28" s="289">
        <v>850</v>
      </c>
      <c r="F28" s="289">
        <v>850</v>
      </c>
      <c r="G28" s="288">
        <f t="shared" si="1"/>
        <v>0</v>
      </c>
    </row>
    <row r="29" spans="2:7" ht="52.5" customHeight="1">
      <c r="B29" s="280" t="s">
        <v>282</v>
      </c>
      <c r="C29" s="79" t="s">
        <v>177</v>
      </c>
      <c r="D29" s="181"/>
      <c r="E29" s="289">
        <v>10500</v>
      </c>
      <c r="F29" s="289">
        <v>10500</v>
      </c>
      <c r="G29" s="288">
        <f t="shared" si="1"/>
        <v>0</v>
      </c>
    </row>
    <row r="30" spans="2:7" ht="123.75" customHeight="1">
      <c r="B30" s="280" t="s">
        <v>242</v>
      </c>
      <c r="C30" s="79" t="s">
        <v>21</v>
      </c>
      <c r="D30" s="80"/>
      <c r="E30" s="289">
        <v>7200</v>
      </c>
      <c r="F30" s="289">
        <v>7200</v>
      </c>
      <c r="G30" s="288">
        <f t="shared" si="1"/>
        <v>0</v>
      </c>
    </row>
    <row r="31" spans="2:7" ht="51.75" customHeight="1">
      <c r="B31" s="280" t="s">
        <v>22</v>
      </c>
      <c r="C31" s="79" t="s">
        <v>23</v>
      </c>
      <c r="D31" s="80"/>
      <c r="E31" s="289">
        <v>1386</v>
      </c>
      <c r="F31" s="289">
        <v>1386</v>
      </c>
      <c r="G31" s="288">
        <f t="shared" si="1"/>
        <v>0</v>
      </c>
    </row>
    <row r="32" spans="2:7" ht="64.5" customHeight="1">
      <c r="B32" s="281" t="s">
        <v>24</v>
      </c>
      <c r="C32" s="79" t="s">
        <v>25</v>
      </c>
      <c r="D32" s="80"/>
      <c r="E32" s="289">
        <v>5725</v>
      </c>
      <c r="F32" s="289">
        <v>5725</v>
      </c>
      <c r="G32" s="288">
        <f t="shared" si="1"/>
        <v>0</v>
      </c>
    </row>
    <row r="33" spans="2:7" ht="64.5" customHeight="1">
      <c r="B33" s="280" t="s">
        <v>26</v>
      </c>
      <c r="C33" s="79" t="s">
        <v>27</v>
      </c>
      <c r="D33" s="80"/>
      <c r="E33" s="289">
        <v>191</v>
      </c>
      <c r="F33" s="289">
        <v>191</v>
      </c>
      <c r="G33" s="288">
        <f t="shared" si="1"/>
        <v>0</v>
      </c>
    </row>
    <row r="34" spans="2:7" ht="46.5" customHeight="1">
      <c r="B34" s="280" t="s">
        <v>28</v>
      </c>
      <c r="C34" s="79" t="s">
        <v>29</v>
      </c>
      <c r="D34" s="80"/>
      <c r="E34" s="289">
        <v>160</v>
      </c>
      <c r="F34" s="289">
        <v>160</v>
      </c>
      <c r="G34" s="288">
        <f t="shared" si="1"/>
        <v>0</v>
      </c>
    </row>
    <row r="35" spans="2:7" ht="46.5" customHeight="1">
      <c r="B35" s="280" t="s">
        <v>243</v>
      </c>
      <c r="C35" s="79" t="s">
        <v>227</v>
      </c>
      <c r="D35" s="80"/>
      <c r="E35" s="289">
        <v>0</v>
      </c>
      <c r="F35" s="289">
        <v>0</v>
      </c>
      <c r="G35" s="288">
        <f t="shared" si="1"/>
        <v>0</v>
      </c>
    </row>
    <row r="36" spans="2:7" ht="46.5" customHeight="1">
      <c r="B36" s="280" t="s">
        <v>283</v>
      </c>
      <c r="C36" s="79" t="s">
        <v>254</v>
      </c>
      <c r="D36" s="80"/>
      <c r="E36" s="289">
        <v>0</v>
      </c>
      <c r="F36" s="289">
        <v>0</v>
      </c>
      <c r="G36" s="288">
        <f t="shared" si="1"/>
        <v>0</v>
      </c>
    </row>
    <row r="37" spans="2:7" ht="46.5" customHeight="1">
      <c r="B37" s="280" t="s">
        <v>245</v>
      </c>
      <c r="C37" s="79" t="s">
        <v>255</v>
      </c>
      <c r="D37" s="80"/>
      <c r="E37" s="289">
        <v>0</v>
      </c>
      <c r="F37" s="289">
        <v>0</v>
      </c>
      <c r="G37" s="288">
        <f t="shared" si="1"/>
        <v>0</v>
      </c>
    </row>
    <row r="38" spans="2:7" ht="27" customHeight="1">
      <c r="B38" s="280" t="s">
        <v>178</v>
      </c>
      <c r="C38" s="79" t="s">
        <v>30</v>
      </c>
      <c r="D38" s="80"/>
      <c r="E38" s="289">
        <v>15</v>
      </c>
      <c r="F38" s="289">
        <v>15</v>
      </c>
      <c r="G38" s="288">
        <f t="shared" si="1"/>
        <v>0</v>
      </c>
    </row>
    <row r="39" spans="2:7" ht="27" customHeight="1">
      <c r="B39" s="280" t="s">
        <v>246</v>
      </c>
      <c r="C39" s="79" t="s">
        <v>256</v>
      </c>
      <c r="D39" s="80"/>
      <c r="E39" s="289">
        <v>0</v>
      </c>
      <c r="F39" s="289">
        <v>0</v>
      </c>
      <c r="G39" s="288">
        <f t="shared" si="1"/>
        <v>0</v>
      </c>
    </row>
    <row r="40" spans="2:7" ht="100.5" customHeight="1">
      <c r="B40" s="280" t="s">
        <v>284</v>
      </c>
      <c r="C40" s="84" t="s">
        <v>32</v>
      </c>
      <c r="D40" s="80"/>
      <c r="E40" s="289">
        <v>3000</v>
      </c>
      <c r="F40" s="289">
        <v>3000</v>
      </c>
      <c r="G40" s="288">
        <f t="shared" si="1"/>
        <v>0</v>
      </c>
    </row>
    <row r="41" spans="2:7" ht="75">
      <c r="B41" s="280" t="s">
        <v>287</v>
      </c>
      <c r="C41" s="84" t="s">
        <v>33</v>
      </c>
      <c r="D41" s="80"/>
      <c r="E41" s="289">
        <v>6968</v>
      </c>
      <c r="F41" s="289">
        <v>6968</v>
      </c>
      <c r="G41" s="288">
        <f t="shared" si="1"/>
        <v>0</v>
      </c>
    </row>
    <row r="42" spans="2:7" ht="64.5" customHeight="1">
      <c r="B42" s="280" t="s">
        <v>34</v>
      </c>
      <c r="C42" s="85" t="s">
        <v>35</v>
      </c>
      <c r="D42" s="86"/>
      <c r="E42" s="289">
        <v>4650</v>
      </c>
      <c r="F42" s="289">
        <v>4650</v>
      </c>
      <c r="G42" s="288">
        <f t="shared" si="1"/>
        <v>0</v>
      </c>
    </row>
    <row r="43" spans="2:7" ht="109.5" customHeight="1">
      <c r="B43" s="282" t="s">
        <v>249</v>
      </c>
      <c r="C43" s="88" t="s">
        <v>36</v>
      </c>
      <c r="D43" s="89"/>
      <c r="E43" s="289">
        <v>16</v>
      </c>
      <c r="F43" s="289">
        <v>16</v>
      </c>
      <c r="G43" s="288">
        <f t="shared" si="1"/>
        <v>0</v>
      </c>
    </row>
    <row r="44" spans="2:7" ht="75.75" customHeight="1">
      <c r="B44" s="282" t="s">
        <v>250</v>
      </c>
      <c r="C44" s="88" t="s">
        <v>37</v>
      </c>
      <c r="D44" s="89"/>
      <c r="E44" s="289">
        <v>51</v>
      </c>
      <c r="F44" s="289">
        <v>51</v>
      </c>
      <c r="G44" s="288">
        <f t="shared" si="1"/>
        <v>0</v>
      </c>
    </row>
    <row r="45" spans="2:7" ht="75.75" customHeight="1">
      <c r="B45" s="282" t="s">
        <v>285</v>
      </c>
      <c r="C45" s="88" t="s">
        <v>200</v>
      </c>
      <c r="D45" s="89"/>
      <c r="E45" s="289">
        <v>0</v>
      </c>
      <c r="F45" s="289">
        <v>0</v>
      </c>
      <c r="G45" s="288">
        <f t="shared" si="1"/>
        <v>0</v>
      </c>
    </row>
    <row r="46" spans="2:7" ht="93.75" customHeight="1">
      <c r="B46" s="282" t="s">
        <v>286</v>
      </c>
      <c r="C46" s="88" t="s">
        <v>220</v>
      </c>
      <c r="D46" s="89"/>
      <c r="E46" s="289">
        <v>100</v>
      </c>
      <c r="F46" s="289">
        <v>100</v>
      </c>
      <c r="G46" s="288">
        <f t="shared" si="1"/>
        <v>0</v>
      </c>
    </row>
    <row r="47" spans="2:7" ht="35.25" customHeight="1">
      <c r="B47" s="282" t="s">
        <v>252</v>
      </c>
      <c r="C47" s="84" t="s">
        <v>222</v>
      </c>
      <c r="D47" s="113"/>
      <c r="E47" s="289">
        <v>1500</v>
      </c>
      <c r="F47" s="289">
        <v>1500</v>
      </c>
      <c r="G47" s="288">
        <f t="shared" si="1"/>
        <v>0</v>
      </c>
    </row>
    <row r="48" spans="2:7" ht="36" customHeight="1">
      <c r="B48" s="282" t="s">
        <v>221</v>
      </c>
      <c r="C48" s="84" t="s">
        <v>257</v>
      </c>
      <c r="D48" s="113"/>
      <c r="E48" s="289">
        <v>60</v>
      </c>
      <c r="F48" s="289">
        <v>60</v>
      </c>
      <c r="G48" s="288">
        <f t="shared" si="1"/>
        <v>0</v>
      </c>
    </row>
    <row r="49" spans="2:7" ht="78.75" customHeight="1">
      <c r="B49" s="282" t="s">
        <v>253</v>
      </c>
      <c r="C49" s="84" t="s">
        <v>258</v>
      </c>
      <c r="D49" s="113"/>
      <c r="E49" s="289">
        <v>0</v>
      </c>
      <c r="F49" s="289">
        <v>0</v>
      </c>
      <c r="G49" s="288">
        <f t="shared" si="1"/>
        <v>0</v>
      </c>
    </row>
    <row r="50" spans="2:7" ht="15.75">
      <c r="B50" s="182" t="s">
        <v>38</v>
      </c>
      <c r="C50" s="69"/>
      <c r="D50" s="167">
        <f>D51+D53</f>
        <v>36181</v>
      </c>
      <c r="E50" s="290">
        <f>E51+E53</f>
        <v>14955</v>
      </c>
      <c r="F50" s="290">
        <f>F51+F53</f>
        <v>20218</v>
      </c>
      <c r="G50" s="288">
        <f>G52+G54</f>
        <v>5263</v>
      </c>
    </row>
    <row r="51" spans="1:7" ht="15.75">
      <c r="A51" s="241"/>
      <c r="B51" s="243" t="s">
        <v>39</v>
      </c>
      <c r="C51" s="250" t="s">
        <v>40</v>
      </c>
      <c r="D51" s="251">
        <f>D52</f>
        <v>35736</v>
      </c>
      <c r="E51" s="291">
        <f>E52</f>
        <v>14405</v>
      </c>
      <c r="F51" s="291">
        <f>F52</f>
        <v>19668</v>
      </c>
      <c r="G51" s="288">
        <f>G53+G55</f>
        <v>0</v>
      </c>
    </row>
    <row r="52" spans="1:7" ht="15.75">
      <c r="A52" s="241"/>
      <c r="B52" s="242" t="s">
        <v>41</v>
      </c>
      <c r="C52" s="252" t="s">
        <v>42</v>
      </c>
      <c r="D52" s="253">
        <v>35736</v>
      </c>
      <c r="E52" s="289">
        <v>14405</v>
      </c>
      <c r="F52" s="289">
        <f>14405+5263</f>
        <v>19668</v>
      </c>
      <c r="G52" s="288">
        <f>F52-E52</f>
        <v>5263</v>
      </c>
    </row>
    <row r="53" spans="2:7" ht="15.75">
      <c r="B53" s="166" t="s">
        <v>43</v>
      </c>
      <c r="C53" s="69" t="s">
        <v>44</v>
      </c>
      <c r="D53" s="170">
        <f>D54</f>
        <v>445</v>
      </c>
      <c r="E53" s="292">
        <f>E54</f>
        <v>550</v>
      </c>
      <c r="F53" s="292">
        <f>F54</f>
        <v>550</v>
      </c>
      <c r="G53" s="288">
        <f>F53-E53</f>
        <v>0</v>
      </c>
    </row>
    <row r="54" spans="2:7" ht="15.75">
      <c r="B54" s="171" t="s">
        <v>45</v>
      </c>
      <c r="C54" s="84" t="s">
        <v>46</v>
      </c>
      <c r="D54" s="169">
        <v>445</v>
      </c>
      <c r="E54" s="289">
        <v>550</v>
      </c>
      <c r="F54" s="289">
        <v>550</v>
      </c>
      <c r="G54" s="288">
        <f>F54-E54</f>
        <v>0</v>
      </c>
    </row>
    <row r="55" spans="2:7" ht="15.75">
      <c r="B55" s="166" t="s">
        <v>190</v>
      </c>
      <c r="C55" s="69" t="s">
        <v>191</v>
      </c>
      <c r="D55" s="170">
        <f>D56</f>
        <v>0</v>
      </c>
      <c r="E55" s="292">
        <f>E56</f>
        <v>0</v>
      </c>
      <c r="F55" s="292">
        <f>F56</f>
        <v>0</v>
      </c>
      <c r="G55" s="292">
        <f>F55-E55</f>
        <v>0</v>
      </c>
    </row>
    <row r="56" spans="2:7" ht="14.25" customHeight="1">
      <c r="B56" s="171" t="s">
        <v>192</v>
      </c>
      <c r="C56" s="84" t="s">
        <v>193</v>
      </c>
      <c r="D56" s="169">
        <v>0</v>
      </c>
      <c r="E56" s="289">
        <v>0</v>
      </c>
      <c r="F56" s="289">
        <v>0</v>
      </c>
      <c r="G56" s="292">
        <f>F56-E56</f>
        <v>0</v>
      </c>
    </row>
    <row r="57" spans="2:7" ht="15.75">
      <c r="B57" s="176" t="s">
        <v>47</v>
      </c>
      <c r="C57" s="72"/>
      <c r="D57" s="183"/>
      <c r="E57" s="289"/>
      <c r="F57" s="289"/>
      <c r="G57" s="288"/>
    </row>
    <row r="58" spans="2:7" ht="15.75">
      <c r="B58" s="184" t="s">
        <v>213</v>
      </c>
      <c r="C58" s="72"/>
      <c r="D58" s="183">
        <f aca="true" t="shared" si="2" ref="D58:F59">D61+D80</f>
        <v>26304</v>
      </c>
      <c r="E58" s="183">
        <f t="shared" si="2"/>
        <v>40649</v>
      </c>
      <c r="F58" s="183">
        <f t="shared" si="2"/>
        <v>40649</v>
      </c>
      <c r="G58" s="183">
        <f>F58-E58</f>
        <v>0</v>
      </c>
    </row>
    <row r="59" spans="2:7" ht="15.75">
      <c r="B59" s="184" t="s">
        <v>214</v>
      </c>
      <c r="C59" s="72"/>
      <c r="D59" s="183">
        <f t="shared" si="2"/>
        <v>26304</v>
      </c>
      <c r="E59" s="183">
        <f t="shared" si="2"/>
        <v>40649</v>
      </c>
      <c r="F59" s="183">
        <f t="shared" si="2"/>
        <v>40649</v>
      </c>
      <c r="G59" s="183">
        <f>F59-E59</f>
        <v>0</v>
      </c>
    </row>
    <row r="60" spans="2:7" ht="15.75">
      <c r="B60" s="185" t="s">
        <v>48</v>
      </c>
      <c r="C60" s="186" t="s">
        <v>17</v>
      </c>
      <c r="D60" s="183"/>
      <c r="E60" s="289"/>
      <c r="F60" s="289"/>
      <c r="G60" s="288"/>
    </row>
    <row r="61" spans="2:7" ht="15.75">
      <c r="B61" s="184" t="s">
        <v>213</v>
      </c>
      <c r="C61" s="186"/>
      <c r="D61" s="183">
        <f aca="true" t="shared" si="3" ref="D61:F62">D65+D68+D71+D74+D77</f>
        <v>25378</v>
      </c>
      <c r="E61" s="183">
        <f t="shared" si="3"/>
        <v>39647</v>
      </c>
      <c r="F61" s="183">
        <f t="shared" si="3"/>
        <v>39647</v>
      </c>
      <c r="G61" s="288">
        <f>F61-E61</f>
        <v>0</v>
      </c>
    </row>
    <row r="62" spans="2:7" ht="15.75">
      <c r="B62" s="184" t="s">
        <v>214</v>
      </c>
      <c r="C62" s="186"/>
      <c r="D62" s="183">
        <f t="shared" si="3"/>
        <v>25378</v>
      </c>
      <c r="E62" s="183">
        <f t="shared" si="3"/>
        <v>39647</v>
      </c>
      <c r="F62" s="183">
        <f t="shared" si="3"/>
        <v>39647</v>
      </c>
      <c r="G62" s="288">
        <f>F62-E62</f>
        <v>0</v>
      </c>
    </row>
    <row r="63" spans="2:7" ht="15.75">
      <c r="B63" s="185"/>
      <c r="C63" s="186"/>
      <c r="D63" s="183"/>
      <c r="E63" s="279"/>
      <c r="F63" s="279"/>
      <c r="G63" s="288"/>
    </row>
    <row r="64" spans="2:7" ht="15.75">
      <c r="B64" s="185" t="s">
        <v>49</v>
      </c>
      <c r="C64" s="186">
        <v>10</v>
      </c>
      <c r="D64" s="183"/>
      <c r="E64" s="279"/>
      <c r="F64" s="279"/>
      <c r="G64" s="288"/>
    </row>
    <row r="65" spans="2:7" ht="15.75">
      <c r="B65" s="184" t="s">
        <v>213</v>
      </c>
      <c r="C65" s="186"/>
      <c r="D65" s="187">
        <f aca="true" t="shared" si="4" ref="D65:F66">D93</f>
        <v>21595</v>
      </c>
      <c r="E65" s="183">
        <f t="shared" si="4"/>
        <v>29375</v>
      </c>
      <c r="F65" s="183">
        <f t="shared" si="4"/>
        <v>29375</v>
      </c>
      <c r="G65" s="288">
        <f>F65-E65</f>
        <v>0</v>
      </c>
    </row>
    <row r="66" spans="2:7" ht="15.75">
      <c r="B66" s="184" t="s">
        <v>214</v>
      </c>
      <c r="C66" s="186"/>
      <c r="D66" s="187">
        <f t="shared" si="4"/>
        <v>21595</v>
      </c>
      <c r="E66" s="183">
        <f t="shared" si="4"/>
        <v>29375</v>
      </c>
      <c r="F66" s="183">
        <f t="shared" si="4"/>
        <v>29375</v>
      </c>
      <c r="G66" s="288">
        <f>F66-E66</f>
        <v>0</v>
      </c>
    </row>
    <row r="67" spans="2:7" ht="15.75">
      <c r="B67" s="185" t="s">
        <v>50</v>
      </c>
      <c r="C67" s="186">
        <v>20</v>
      </c>
      <c r="D67" s="188"/>
      <c r="E67" s="279"/>
      <c r="F67" s="279"/>
      <c r="G67" s="288"/>
    </row>
    <row r="68" spans="2:7" ht="15.75">
      <c r="B68" s="184" t="s">
        <v>213</v>
      </c>
      <c r="C68" s="186"/>
      <c r="D68" s="188">
        <f aca="true" t="shared" si="5" ref="D68:F69">D152</f>
        <v>3783</v>
      </c>
      <c r="E68" s="189">
        <f t="shared" si="5"/>
        <v>7618</v>
      </c>
      <c r="F68" s="189">
        <f t="shared" si="5"/>
        <v>7618</v>
      </c>
      <c r="G68" s="288">
        <f>F68-E68</f>
        <v>0</v>
      </c>
    </row>
    <row r="69" spans="2:7" ht="15.75">
      <c r="B69" s="184" t="s">
        <v>214</v>
      </c>
      <c r="C69" s="186"/>
      <c r="D69" s="188">
        <f t="shared" si="5"/>
        <v>3783</v>
      </c>
      <c r="E69" s="189">
        <f t="shared" si="5"/>
        <v>7618</v>
      </c>
      <c r="F69" s="189">
        <f t="shared" si="5"/>
        <v>7618</v>
      </c>
      <c r="G69" s="288">
        <f>F69-E69</f>
        <v>0</v>
      </c>
    </row>
    <row r="70" spans="2:7" ht="31.5">
      <c r="B70" s="182" t="s">
        <v>51</v>
      </c>
      <c r="C70" s="186" t="s">
        <v>52</v>
      </c>
      <c r="D70" s="188"/>
      <c r="E70" s="279"/>
      <c r="F70" s="279"/>
      <c r="G70" s="288"/>
    </row>
    <row r="71" spans="2:7" ht="15.75">
      <c r="B71" s="184" t="s">
        <v>213</v>
      </c>
      <c r="C71" s="186"/>
      <c r="D71" s="189">
        <f aca="true" t="shared" si="6" ref="D71:F72">D234</f>
        <v>0</v>
      </c>
      <c r="E71" s="288">
        <f t="shared" si="6"/>
        <v>560</v>
      </c>
      <c r="F71" s="288">
        <f t="shared" si="6"/>
        <v>560</v>
      </c>
      <c r="G71" s="288">
        <f>F71-E71</f>
        <v>0</v>
      </c>
    </row>
    <row r="72" spans="2:7" ht="15.75">
      <c r="B72" s="184" t="s">
        <v>214</v>
      </c>
      <c r="C72" s="186"/>
      <c r="D72" s="189">
        <f t="shared" si="6"/>
        <v>0</v>
      </c>
      <c r="E72" s="288">
        <f t="shared" si="6"/>
        <v>560</v>
      </c>
      <c r="F72" s="288">
        <f t="shared" si="6"/>
        <v>560</v>
      </c>
      <c r="G72" s="288">
        <f>F72-E72</f>
        <v>0</v>
      </c>
    </row>
    <row r="73" spans="2:7" ht="15.75">
      <c r="B73" s="271" t="s">
        <v>228</v>
      </c>
      <c r="C73" s="228">
        <v>57</v>
      </c>
      <c r="D73" s="188"/>
      <c r="E73" s="289"/>
      <c r="F73" s="289"/>
      <c r="G73" s="288"/>
    </row>
    <row r="74" spans="2:7" ht="15.75">
      <c r="B74" s="195" t="s">
        <v>213</v>
      </c>
      <c r="C74" s="228"/>
      <c r="D74" s="274">
        <f aca="true" t="shared" si="7" ref="D74:F75">D244</f>
        <v>0</v>
      </c>
      <c r="E74" s="293">
        <f t="shared" si="7"/>
        <v>1234</v>
      </c>
      <c r="F74" s="293">
        <f t="shared" si="7"/>
        <v>1234</v>
      </c>
      <c r="G74" s="288">
        <f>F74-E74</f>
        <v>0</v>
      </c>
    </row>
    <row r="75" spans="2:7" ht="15.75">
      <c r="B75" s="195" t="s">
        <v>214</v>
      </c>
      <c r="C75" s="228"/>
      <c r="D75" s="274">
        <f t="shared" si="7"/>
        <v>0</v>
      </c>
      <c r="E75" s="293">
        <f t="shared" si="7"/>
        <v>1234</v>
      </c>
      <c r="F75" s="293">
        <f t="shared" si="7"/>
        <v>1234</v>
      </c>
      <c r="G75" s="288">
        <f>F75-E75</f>
        <v>0</v>
      </c>
    </row>
    <row r="76" spans="2:7" ht="15.75">
      <c r="B76" s="271" t="s">
        <v>233</v>
      </c>
      <c r="C76" s="228">
        <v>59.4</v>
      </c>
      <c r="D76" s="188"/>
      <c r="E76" s="289"/>
      <c r="F76" s="289"/>
      <c r="G76" s="288"/>
    </row>
    <row r="77" spans="2:7" ht="15.75">
      <c r="B77" s="195" t="s">
        <v>213</v>
      </c>
      <c r="C77" s="228"/>
      <c r="D77" s="274">
        <f aca="true" t="shared" si="8" ref="D77:F78">D254</f>
        <v>0</v>
      </c>
      <c r="E77" s="293">
        <f t="shared" si="8"/>
        <v>860</v>
      </c>
      <c r="F77" s="293">
        <f t="shared" si="8"/>
        <v>860</v>
      </c>
      <c r="G77" s="288">
        <f>F77-E77</f>
        <v>0</v>
      </c>
    </row>
    <row r="78" spans="2:7" ht="15.75">
      <c r="B78" s="195" t="s">
        <v>214</v>
      </c>
      <c r="C78" s="228"/>
      <c r="D78" s="274">
        <f t="shared" si="8"/>
        <v>0</v>
      </c>
      <c r="E78" s="293">
        <f t="shared" si="8"/>
        <v>860</v>
      </c>
      <c r="F78" s="293">
        <f t="shared" si="8"/>
        <v>860</v>
      </c>
      <c r="G78" s="288">
        <f>F78-E78</f>
        <v>0</v>
      </c>
    </row>
    <row r="79" spans="2:7" ht="15.75">
      <c r="B79" s="185" t="s">
        <v>53</v>
      </c>
      <c r="C79" s="186">
        <v>70</v>
      </c>
      <c r="D79" s="190"/>
      <c r="E79" s="289"/>
      <c r="F79" s="289"/>
      <c r="G79" s="288"/>
    </row>
    <row r="80" spans="2:7" ht="15.75">
      <c r="B80" s="191" t="s">
        <v>213</v>
      </c>
      <c r="C80" s="186"/>
      <c r="D80" s="190">
        <f aca="true" t="shared" si="9" ref="D80:F81">D83</f>
        <v>926</v>
      </c>
      <c r="E80" s="294">
        <f t="shared" si="9"/>
        <v>1002</v>
      </c>
      <c r="F80" s="294">
        <f t="shared" si="9"/>
        <v>1002</v>
      </c>
      <c r="G80" s="288">
        <f>F80-E80</f>
        <v>0</v>
      </c>
    </row>
    <row r="81" spans="2:7" ht="15.75">
      <c r="B81" s="191" t="s">
        <v>214</v>
      </c>
      <c r="C81" s="186"/>
      <c r="D81" s="190">
        <f t="shared" si="9"/>
        <v>926</v>
      </c>
      <c r="E81" s="294">
        <f t="shared" si="9"/>
        <v>1002</v>
      </c>
      <c r="F81" s="294">
        <f t="shared" si="9"/>
        <v>1002</v>
      </c>
      <c r="G81" s="288">
        <f>F81-E81</f>
        <v>0</v>
      </c>
    </row>
    <row r="82" spans="2:7" ht="15.75">
      <c r="B82" s="185" t="s">
        <v>54</v>
      </c>
      <c r="C82" s="192">
        <v>71</v>
      </c>
      <c r="D82" s="193"/>
      <c r="E82" s="289"/>
      <c r="F82" s="289"/>
      <c r="G82" s="288"/>
    </row>
    <row r="83" spans="2:7" ht="15.75">
      <c r="B83" s="191" t="s">
        <v>213</v>
      </c>
      <c r="C83" s="192"/>
      <c r="D83" s="193">
        <f>D263</f>
        <v>926</v>
      </c>
      <c r="E83" s="295">
        <f>E268+E271</f>
        <v>1002</v>
      </c>
      <c r="F83" s="295">
        <f>F268+F271</f>
        <v>1002</v>
      </c>
      <c r="G83" s="288">
        <f>F83-E83</f>
        <v>0</v>
      </c>
    </row>
    <row r="84" spans="2:7" ht="15.75">
      <c r="B84" s="191" t="s">
        <v>214</v>
      </c>
      <c r="C84" s="192"/>
      <c r="D84" s="193">
        <f>D264</f>
        <v>926</v>
      </c>
      <c r="E84" s="295">
        <f>E269+E272</f>
        <v>1002</v>
      </c>
      <c r="F84" s="295">
        <f>F269+F272</f>
        <v>1002</v>
      </c>
      <c r="G84" s="288">
        <f>F84-E84</f>
        <v>0</v>
      </c>
    </row>
    <row r="85" spans="2:7" ht="15.75">
      <c r="B85" s="182" t="s">
        <v>55</v>
      </c>
      <c r="C85" s="69" t="s">
        <v>56</v>
      </c>
      <c r="D85" s="190"/>
      <c r="E85" s="289"/>
      <c r="F85" s="289"/>
      <c r="G85" s="288"/>
    </row>
    <row r="86" spans="2:7" ht="15.75">
      <c r="B86" s="194" t="s">
        <v>57</v>
      </c>
      <c r="C86" s="69" t="s">
        <v>58</v>
      </c>
      <c r="D86" s="190"/>
      <c r="E86" s="289"/>
      <c r="F86" s="289"/>
      <c r="G86" s="288"/>
    </row>
    <row r="87" spans="2:7" ht="15.75">
      <c r="B87" s="195" t="s">
        <v>213</v>
      </c>
      <c r="C87" s="69"/>
      <c r="D87" s="190">
        <f aca="true" t="shared" si="10" ref="D87:F88">D90+D263</f>
        <v>26304</v>
      </c>
      <c r="E87" s="294">
        <f t="shared" si="10"/>
        <v>38555</v>
      </c>
      <c r="F87" s="294">
        <f t="shared" si="10"/>
        <v>38555</v>
      </c>
      <c r="G87" s="288">
        <f>F87-E87</f>
        <v>0</v>
      </c>
    </row>
    <row r="88" spans="2:7" ht="15.75">
      <c r="B88" s="195" t="s">
        <v>214</v>
      </c>
      <c r="C88" s="69"/>
      <c r="D88" s="190">
        <f t="shared" si="10"/>
        <v>26304</v>
      </c>
      <c r="E88" s="294">
        <f t="shared" si="10"/>
        <v>38555</v>
      </c>
      <c r="F88" s="294">
        <f t="shared" si="10"/>
        <v>38555</v>
      </c>
      <c r="G88" s="288">
        <f>F88-E88</f>
        <v>0</v>
      </c>
    </row>
    <row r="89" spans="2:7" ht="15.75">
      <c r="B89" s="185" t="s">
        <v>48</v>
      </c>
      <c r="C89" s="186" t="s">
        <v>17</v>
      </c>
      <c r="D89" s="183"/>
      <c r="E89" s="289"/>
      <c r="F89" s="289"/>
      <c r="G89" s="288"/>
    </row>
    <row r="90" spans="2:7" ht="15.75">
      <c r="B90" s="195" t="s">
        <v>213</v>
      </c>
      <c r="C90" s="186"/>
      <c r="D90" s="183">
        <f aca="true" t="shared" si="11" ref="D90:F91">D93+D152+D234</f>
        <v>25378</v>
      </c>
      <c r="E90" s="268">
        <f t="shared" si="11"/>
        <v>37553</v>
      </c>
      <c r="F90" s="268">
        <f t="shared" si="11"/>
        <v>37553</v>
      </c>
      <c r="G90" s="288">
        <f>F90-E90</f>
        <v>0</v>
      </c>
    </row>
    <row r="91" spans="2:7" ht="15.75">
      <c r="B91" s="195" t="s">
        <v>214</v>
      </c>
      <c r="C91" s="186"/>
      <c r="D91" s="183">
        <f t="shared" si="11"/>
        <v>25378</v>
      </c>
      <c r="E91" s="268">
        <f t="shared" si="11"/>
        <v>37553</v>
      </c>
      <c r="F91" s="268">
        <f t="shared" si="11"/>
        <v>37553</v>
      </c>
      <c r="G91" s="288">
        <f>F91-E91</f>
        <v>0</v>
      </c>
    </row>
    <row r="92" spans="2:7" ht="15.75">
      <c r="B92" s="185" t="s">
        <v>59</v>
      </c>
      <c r="C92" s="186">
        <v>10</v>
      </c>
      <c r="D92" s="183"/>
      <c r="E92" s="289"/>
      <c r="F92" s="289"/>
      <c r="G92" s="288"/>
    </row>
    <row r="93" spans="2:7" ht="15.75">
      <c r="B93" s="195" t="s">
        <v>213</v>
      </c>
      <c r="C93" s="186"/>
      <c r="D93" s="183">
        <f aca="true" t="shared" si="12" ref="D93:F94">D96+D120+D130</f>
        <v>21595</v>
      </c>
      <c r="E93" s="268">
        <f t="shared" si="12"/>
        <v>29375</v>
      </c>
      <c r="F93" s="268">
        <f t="shared" si="12"/>
        <v>29375</v>
      </c>
      <c r="G93" s="288">
        <f>F93-E93</f>
        <v>0</v>
      </c>
    </row>
    <row r="94" spans="2:7" ht="15.75">
      <c r="B94" s="195" t="s">
        <v>214</v>
      </c>
      <c r="C94" s="186"/>
      <c r="D94" s="183">
        <f t="shared" si="12"/>
        <v>21595</v>
      </c>
      <c r="E94" s="268">
        <f t="shared" si="12"/>
        <v>29375</v>
      </c>
      <c r="F94" s="268">
        <f t="shared" si="12"/>
        <v>29375</v>
      </c>
      <c r="G94" s="288">
        <f>F94-E94</f>
        <v>0</v>
      </c>
    </row>
    <row r="95" spans="2:7" ht="15.75">
      <c r="B95" s="196" t="s">
        <v>60</v>
      </c>
      <c r="C95" s="186" t="s">
        <v>61</v>
      </c>
      <c r="D95" s="183"/>
      <c r="E95" s="289"/>
      <c r="F95" s="289"/>
      <c r="G95" s="288"/>
    </row>
    <row r="96" spans="2:7" ht="15.75">
      <c r="B96" s="197" t="s">
        <v>213</v>
      </c>
      <c r="C96" s="186"/>
      <c r="D96" s="198">
        <f>D99+D102+D105+D108+D111+D117</f>
        <v>20915</v>
      </c>
      <c r="E96" s="296">
        <f>E99+E102+E105+E108+E111+E114+E117</f>
        <v>28400</v>
      </c>
      <c r="F96" s="296">
        <f>F99+F102+F105+F108+F111+F114+F117</f>
        <v>28400</v>
      </c>
      <c r="G96" s="288">
        <f>F96-E96</f>
        <v>0</v>
      </c>
    </row>
    <row r="97" spans="2:7" ht="15.75">
      <c r="B97" s="197" t="s">
        <v>214</v>
      </c>
      <c r="C97" s="186"/>
      <c r="D97" s="198">
        <f>D100+D103+D106+D109+D112+D118</f>
        <v>20915</v>
      </c>
      <c r="E97" s="296">
        <f>E100+E103+E106+E109+E112+E115+E118</f>
        <v>28400</v>
      </c>
      <c r="F97" s="296">
        <f>F100+F103+F106+F109+F112+F115+F118</f>
        <v>28400</v>
      </c>
      <c r="G97" s="288">
        <f>F97-E97</f>
        <v>0</v>
      </c>
    </row>
    <row r="98" spans="2:7" ht="15.75">
      <c r="B98" s="199" t="s">
        <v>223</v>
      </c>
      <c r="C98" s="200" t="s">
        <v>63</v>
      </c>
      <c r="D98" s="201"/>
      <c r="E98" s="289"/>
      <c r="F98" s="289"/>
      <c r="G98" s="288"/>
    </row>
    <row r="99" spans="2:7" ht="15.75">
      <c r="B99" s="191" t="s">
        <v>213</v>
      </c>
      <c r="C99" s="201"/>
      <c r="D99" s="201">
        <v>19033</v>
      </c>
      <c r="E99" s="289">
        <v>23600</v>
      </c>
      <c r="F99" s="289">
        <v>23600</v>
      </c>
      <c r="G99" s="288">
        <f>F99-E99</f>
        <v>0</v>
      </c>
    </row>
    <row r="100" spans="2:7" ht="15.75">
      <c r="B100" s="191" t="s">
        <v>214</v>
      </c>
      <c r="C100" s="201"/>
      <c r="D100" s="201">
        <v>19033</v>
      </c>
      <c r="E100" s="289">
        <v>23600</v>
      </c>
      <c r="F100" s="289">
        <v>23600</v>
      </c>
      <c r="G100" s="288">
        <f>F100-E100</f>
        <v>0</v>
      </c>
    </row>
    <row r="101" spans="2:7" ht="15.75">
      <c r="B101" s="199" t="s">
        <v>216</v>
      </c>
      <c r="C101" s="201" t="s">
        <v>215</v>
      </c>
      <c r="D101" s="201"/>
      <c r="E101" s="289"/>
      <c r="F101" s="289"/>
      <c r="G101" s="288"/>
    </row>
    <row r="102" spans="2:7" ht="15.75">
      <c r="B102" s="191" t="s">
        <v>213</v>
      </c>
      <c r="C102" s="201"/>
      <c r="D102" s="201">
        <v>1094</v>
      </c>
      <c r="E102" s="289">
        <v>1770</v>
      </c>
      <c r="F102" s="289">
        <v>1770</v>
      </c>
      <c r="G102" s="288">
        <f>F102-E102</f>
        <v>0</v>
      </c>
    </row>
    <row r="103" spans="2:7" ht="15.75">
      <c r="B103" s="191" t="s">
        <v>214</v>
      </c>
      <c r="C103" s="201"/>
      <c r="D103" s="201">
        <v>1094</v>
      </c>
      <c r="E103" s="289">
        <v>1770</v>
      </c>
      <c r="F103" s="289">
        <v>1770</v>
      </c>
      <c r="G103" s="288">
        <f>F103-E103</f>
        <v>0</v>
      </c>
    </row>
    <row r="104" spans="2:7" ht="15.75">
      <c r="B104" s="202" t="s">
        <v>217</v>
      </c>
      <c r="C104" s="201" t="s">
        <v>65</v>
      </c>
      <c r="D104" s="201"/>
      <c r="E104" s="289"/>
      <c r="F104" s="289"/>
      <c r="G104" s="288"/>
    </row>
    <row r="105" spans="2:7" ht="15.75">
      <c r="B105" s="191" t="s">
        <v>213</v>
      </c>
      <c r="C105" s="201"/>
      <c r="D105" s="201">
        <v>0</v>
      </c>
      <c r="E105" s="289">
        <v>50</v>
      </c>
      <c r="F105" s="289">
        <v>50</v>
      </c>
      <c r="G105" s="288">
        <f>F105-E105</f>
        <v>0</v>
      </c>
    </row>
    <row r="106" spans="2:7" ht="15.75">
      <c r="B106" s="191" t="s">
        <v>214</v>
      </c>
      <c r="C106" s="201"/>
      <c r="D106" s="201">
        <v>0</v>
      </c>
      <c r="E106" s="289">
        <v>50</v>
      </c>
      <c r="F106" s="289">
        <v>50</v>
      </c>
      <c r="G106" s="288">
        <f>F106-E106</f>
        <v>0</v>
      </c>
    </row>
    <row r="107" spans="2:7" ht="15.75">
      <c r="B107" s="202" t="s">
        <v>66</v>
      </c>
      <c r="C107" s="201" t="s">
        <v>67</v>
      </c>
      <c r="D107" s="201"/>
      <c r="E107" s="289"/>
      <c r="F107" s="289"/>
      <c r="G107" s="288"/>
    </row>
    <row r="108" spans="2:7" ht="15.75">
      <c r="B108" s="191" t="s">
        <v>213</v>
      </c>
      <c r="C108" s="201"/>
      <c r="D108" s="201">
        <v>558</v>
      </c>
      <c r="E108" s="289">
        <v>800</v>
      </c>
      <c r="F108" s="289">
        <v>800</v>
      </c>
      <c r="G108" s="288">
        <f>F108-E108</f>
        <v>0</v>
      </c>
    </row>
    <row r="109" spans="2:7" ht="15.75">
      <c r="B109" s="191" t="s">
        <v>214</v>
      </c>
      <c r="C109" s="201"/>
      <c r="D109" s="201">
        <v>558</v>
      </c>
      <c r="E109" s="289">
        <v>800</v>
      </c>
      <c r="F109" s="289">
        <v>800</v>
      </c>
      <c r="G109" s="288">
        <f>F109-E109</f>
        <v>0</v>
      </c>
    </row>
    <row r="110" spans="2:7" ht="15.75">
      <c r="B110" s="202" t="s">
        <v>261</v>
      </c>
      <c r="C110" s="201" t="s">
        <v>69</v>
      </c>
      <c r="D110" s="201"/>
      <c r="E110" s="289"/>
      <c r="F110" s="289"/>
      <c r="G110" s="288"/>
    </row>
    <row r="111" spans="2:7" ht="15.75">
      <c r="B111" s="191" t="s">
        <v>213</v>
      </c>
      <c r="C111" s="201"/>
      <c r="D111" s="201">
        <v>42</v>
      </c>
      <c r="E111" s="289">
        <v>600</v>
      </c>
      <c r="F111" s="289">
        <v>600</v>
      </c>
      <c r="G111" s="288">
        <f>F111-E111</f>
        <v>0</v>
      </c>
    </row>
    <row r="112" spans="2:7" ht="15.75">
      <c r="B112" s="191" t="s">
        <v>214</v>
      </c>
      <c r="C112" s="201"/>
      <c r="D112" s="201">
        <v>42</v>
      </c>
      <c r="E112" s="289">
        <v>600</v>
      </c>
      <c r="F112" s="289">
        <v>600</v>
      </c>
      <c r="G112" s="288">
        <f>F112-E112</f>
        <v>0</v>
      </c>
    </row>
    <row r="113" spans="2:7" ht="15.75">
      <c r="B113" s="202" t="s">
        <v>262</v>
      </c>
      <c r="C113" s="201" t="s">
        <v>263</v>
      </c>
      <c r="D113" s="201"/>
      <c r="E113" s="289"/>
      <c r="F113" s="289"/>
      <c r="G113" s="288"/>
    </row>
    <row r="114" spans="2:7" ht="15.75">
      <c r="B114" s="191" t="s">
        <v>213</v>
      </c>
      <c r="C114" s="201"/>
      <c r="D114" s="201">
        <v>0</v>
      </c>
      <c r="E114" s="289">
        <v>1100</v>
      </c>
      <c r="F114" s="289">
        <v>1100</v>
      </c>
      <c r="G114" s="288">
        <f>F114-E114</f>
        <v>0</v>
      </c>
    </row>
    <row r="115" spans="2:7" ht="15.75">
      <c r="B115" s="191" t="s">
        <v>214</v>
      </c>
      <c r="C115" s="201"/>
      <c r="D115" s="201">
        <v>0</v>
      </c>
      <c r="E115" s="289">
        <v>1100</v>
      </c>
      <c r="F115" s="289">
        <v>1100</v>
      </c>
      <c r="G115" s="288">
        <f>F115-E115</f>
        <v>0</v>
      </c>
    </row>
    <row r="116" spans="2:7" ht="15.75">
      <c r="B116" s="202" t="s">
        <v>70</v>
      </c>
      <c r="C116" s="201" t="s">
        <v>71</v>
      </c>
      <c r="D116" s="201"/>
      <c r="E116" s="289"/>
      <c r="F116" s="289"/>
      <c r="G116" s="288"/>
    </row>
    <row r="117" spans="2:7" ht="15.75">
      <c r="B117" s="191" t="s">
        <v>213</v>
      </c>
      <c r="C117" s="201"/>
      <c r="D117" s="201">
        <v>188</v>
      </c>
      <c r="E117" s="289">
        <v>480</v>
      </c>
      <c r="F117" s="289">
        <v>480</v>
      </c>
      <c r="G117" s="288">
        <f>F117-E117</f>
        <v>0</v>
      </c>
    </row>
    <row r="118" spans="2:7" ht="15.75">
      <c r="B118" s="191" t="s">
        <v>214</v>
      </c>
      <c r="C118" s="201"/>
      <c r="D118" s="201">
        <v>188</v>
      </c>
      <c r="E118" s="289">
        <v>480</v>
      </c>
      <c r="F118" s="289">
        <v>480</v>
      </c>
      <c r="G118" s="288">
        <f>F118-E118</f>
        <v>0</v>
      </c>
    </row>
    <row r="119" spans="2:7" ht="15.75">
      <c r="B119" s="203" t="s">
        <v>72</v>
      </c>
      <c r="C119" s="204" t="s">
        <v>73</v>
      </c>
      <c r="D119" s="183"/>
      <c r="E119" s="289"/>
      <c r="F119" s="289"/>
      <c r="G119" s="288"/>
    </row>
    <row r="120" spans="2:7" ht="15.75">
      <c r="B120" s="195" t="s">
        <v>213</v>
      </c>
      <c r="C120" s="198"/>
      <c r="D120" s="198">
        <f aca="true" t="shared" si="13" ref="D120:F121">D123+D126</f>
        <v>1</v>
      </c>
      <c r="E120" s="198">
        <f t="shared" si="13"/>
        <v>375</v>
      </c>
      <c r="F120" s="198">
        <f t="shared" si="13"/>
        <v>375</v>
      </c>
      <c r="G120" s="288">
        <f>F120-E120</f>
        <v>0</v>
      </c>
    </row>
    <row r="121" spans="2:7" ht="15.75">
      <c r="B121" s="195" t="s">
        <v>214</v>
      </c>
      <c r="C121" s="198"/>
      <c r="D121" s="198">
        <f t="shared" si="13"/>
        <v>1</v>
      </c>
      <c r="E121" s="198">
        <f t="shared" si="13"/>
        <v>375</v>
      </c>
      <c r="F121" s="198">
        <f t="shared" si="13"/>
        <v>375</v>
      </c>
      <c r="G121" s="288">
        <f>F121-E121</f>
        <v>0</v>
      </c>
    </row>
    <row r="122" spans="2:7" ht="15.75" hidden="1">
      <c r="B122" s="202" t="s">
        <v>74</v>
      </c>
      <c r="C122" s="201" t="s">
        <v>75</v>
      </c>
      <c r="D122" s="201"/>
      <c r="E122" s="289"/>
      <c r="F122" s="289"/>
      <c r="G122" s="288">
        <f>G124+G126</f>
        <v>0</v>
      </c>
    </row>
    <row r="123" spans="2:7" ht="15.75" hidden="1">
      <c r="B123" s="191" t="s">
        <v>213</v>
      </c>
      <c r="C123" s="201"/>
      <c r="D123" s="201">
        <v>0</v>
      </c>
      <c r="E123" s="289">
        <v>0</v>
      </c>
      <c r="F123" s="289">
        <v>0</v>
      </c>
      <c r="G123" s="288">
        <f>G125+G127</f>
        <v>0</v>
      </c>
    </row>
    <row r="124" spans="2:7" ht="15.75" hidden="1">
      <c r="B124" s="191" t="s">
        <v>214</v>
      </c>
      <c r="C124" s="201"/>
      <c r="D124" s="201">
        <v>0</v>
      </c>
      <c r="E124" s="289">
        <v>0</v>
      </c>
      <c r="F124" s="289">
        <v>0</v>
      </c>
      <c r="G124" s="288">
        <f>G126+G128</f>
        <v>0</v>
      </c>
    </row>
    <row r="125" spans="2:7" ht="15.75">
      <c r="B125" s="202" t="s">
        <v>203</v>
      </c>
      <c r="C125" s="201" t="s">
        <v>202</v>
      </c>
      <c r="D125" s="201"/>
      <c r="E125" s="289"/>
      <c r="F125" s="289"/>
      <c r="G125" s="288"/>
    </row>
    <row r="126" spans="2:7" ht="15.75">
      <c r="B126" s="191" t="s">
        <v>213</v>
      </c>
      <c r="C126" s="201"/>
      <c r="D126" s="201">
        <v>1</v>
      </c>
      <c r="E126" s="289">
        <v>375</v>
      </c>
      <c r="F126" s="289">
        <v>375</v>
      </c>
      <c r="G126" s="288">
        <f>F126-E126</f>
        <v>0</v>
      </c>
    </row>
    <row r="127" spans="2:7" ht="15.75">
      <c r="B127" s="191" t="s">
        <v>214</v>
      </c>
      <c r="C127" s="201"/>
      <c r="D127" s="201">
        <v>1</v>
      </c>
      <c r="E127" s="289">
        <v>375</v>
      </c>
      <c r="F127" s="289">
        <v>375</v>
      </c>
      <c r="G127" s="288">
        <f>F127-E127</f>
        <v>0</v>
      </c>
    </row>
    <row r="128" spans="2:7" ht="15.75">
      <c r="B128" s="191"/>
      <c r="C128" s="205"/>
      <c r="D128" s="205"/>
      <c r="E128" s="289"/>
      <c r="F128" s="289"/>
      <c r="G128" s="288"/>
    </row>
    <row r="129" spans="2:7" ht="15.75">
      <c r="B129" s="206" t="s">
        <v>76</v>
      </c>
      <c r="C129" s="204" t="s">
        <v>77</v>
      </c>
      <c r="D129" s="183"/>
      <c r="E129" s="289"/>
      <c r="F129" s="289"/>
      <c r="G129" s="288"/>
    </row>
    <row r="130" spans="2:7" ht="15.75">
      <c r="B130" s="195" t="s">
        <v>213</v>
      </c>
      <c r="C130" s="198"/>
      <c r="D130" s="198">
        <f aca="true" t="shared" si="14" ref="D130:F131">D133+D136+D139+D142+D145+D148</f>
        <v>679</v>
      </c>
      <c r="E130" s="296">
        <f t="shared" si="14"/>
        <v>600</v>
      </c>
      <c r="F130" s="296">
        <f t="shared" si="14"/>
        <v>600</v>
      </c>
      <c r="G130" s="288">
        <f>F130-E130</f>
        <v>0</v>
      </c>
    </row>
    <row r="131" spans="2:7" ht="15.75">
      <c r="B131" s="195" t="s">
        <v>214</v>
      </c>
      <c r="C131" s="198"/>
      <c r="D131" s="198">
        <f t="shared" si="14"/>
        <v>679</v>
      </c>
      <c r="E131" s="296">
        <f t="shared" si="14"/>
        <v>600</v>
      </c>
      <c r="F131" s="296">
        <f t="shared" si="14"/>
        <v>600</v>
      </c>
      <c r="G131" s="288">
        <f>F131-E131</f>
        <v>0</v>
      </c>
    </row>
    <row r="132" spans="2:7" ht="15.75">
      <c r="B132" s="207" t="s">
        <v>78</v>
      </c>
      <c r="C132" s="201" t="s">
        <v>79</v>
      </c>
      <c r="D132" s="201"/>
      <c r="E132" s="289"/>
      <c r="F132" s="289"/>
      <c r="G132" s="288"/>
    </row>
    <row r="133" spans="2:7" ht="15.75">
      <c r="B133" s="191" t="s">
        <v>213</v>
      </c>
      <c r="C133" s="201"/>
      <c r="D133" s="201">
        <v>220</v>
      </c>
      <c r="E133" s="289">
        <v>0</v>
      </c>
      <c r="F133" s="289">
        <v>0</v>
      </c>
      <c r="G133" s="288">
        <f>F133-E133</f>
        <v>0</v>
      </c>
    </row>
    <row r="134" spans="2:7" ht="15.75">
      <c r="B134" s="191" t="s">
        <v>214</v>
      </c>
      <c r="C134" s="201"/>
      <c r="D134" s="201">
        <v>220</v>
      </c>
      <c r="E134" s="289">
        <v>0</v>
      </c>
      <c r="F134" s="289">
        <v>0</v>
      </c>
      <c r="G134" s="288">
        <f>F134-E134</f>
        <v>0</v>
      </c>
    </row>
    <row r="135" spans="2:7" ht="15.75">
      <c r="B135" s="208" t="s">
        <v>80</v>
      </c>
      <c r="C135" s="201" t="s">
        <v>81</v>
      </c>
      <c r="D135" s="201"/>
      <c r="E135" s="289"/>
      <c r="F135" s="289"/>
      <c r="G135" s="288"/>
    </row>
    <row r="136" spans="2:7" ht="15">
      <c r="B136" s="191" t="s">
        <v>213</v>
      </c>
      <c r="C136" s="201"/>
      <c r="D136" s="201">
        <v>7</v>
      </c>
      <c r="E136" s="289">
        <v>0</v>
      </c>
      <c r="F136" s="289">
        <v>0</v>
      </c>
      <c r="G136" s="289">
        <v>0</v>
      </c>
    </row>
    <row r="137" spans="2:7" ht="15">
      <c r="B137" s="191" t="s">
        <v>214</v>
      </c>
      <c r="C137" s="201"/>
      <c r="D137" s="201">
        <v>7</v>
      </c>
      <c r="E137" s="289">
        <v>0</v>
      </c>
      <c r="F137" s="289">
        <v>0</v>
      </c>
      <c r="G137" s="289">
        <v>0</v>
      </c>
    </row>
    <row r="138" spans="2:7" ht="15.75">
      <c r="B138" s="209" t="s">
        <v>226</v>
      </c>
      <c r="C138" s="201" t="s">
        <v>83</v>
      </c>
      <c r="D138" s="201"/>
      <c r="E138" s="289"/>
      <c r="F138" s="289"/>
      <c r="G138" s="288"/>
    </row>
    <row r="139" spans="2:7" ht="15">
      <c r="B139" s="191" t="s">
        <v>213</v>
      </c>
      <c r="C139" s="201"/>
      <c r="D139" s="201">
        <v>72</v>
      </c>
      <c r="E139" s="289">
        <v>0</v>
      </c>
      <c r="F139" s="289">
        <v>0</v>
      </c>
      <c r="G139" s="289">
        <v>0</v>
      </c>
    </row>
    <row r="140" spans="2:7" ht="15">
      <c r="B140" s="191" t="s">
        <v>214</v>
      </c>
      <c r="C140" s="201"/>
      <c r="D140" s="201">
        <v>72</v>
      </c>
      <c r="E140" s="289">
        <v>0</v>
      </c>
      <c r="F140" s="289">
        <v>0</v>
      </c>
      <c r="G140" s="289">
        <v>0</v>
      </c>
    </row>
    <row r="141" spans="2:7" ht="15.75">
      <c r="B141" s="210" t="s">
        <v>84</v>
      </c>
      <c r="C141" s="201" t="s">
        <v>85</v>
      </c>
      <c r="D141" s="201"/>
      <c r="E141" s="289"/>
      <c r="F141" s="289"/>
      <c r="G141" s="288"/>
    </row>
    <row r="142" spans="2:7" ht="15">
      <c r="B142" s="191" t="s">
        <v>213</v>
      </c>
      <c r="C142" s="201"/>
      <c r="D142" s="201">
        <v>2</v>
      </c>
      <c r="E142" s="289">
        <v>0</v>
      </c>
      <c r="F142" s="289">
        <v>0</v>
      </c>
      <c r="G142" s="289">
        <v>0</v>
      </c>
    </row>
    <row r="143" spans="2:7" ht="15">
      <c r="B143" s="191" t="s">
        <v>214</v>
      </c>
      <c r="C143" s="201"/>
      <c r="D143" s="201">
        <v>2</v>
      </c>
      <c r="E143" s="289">
        <v>0</v>
      </c>
      <c r="F143" s="289">
        <v>0</v>
      </c>
      <c r="G143" s="289">
        <v>0</v>
      </c>
    </row>
    <row r="144" spans="2:7" ht="15.75" customHeight="1">
      <c r="B144" s="210" t="s">
        <v>86</v>
      </c>
      <c r="C144" s="201" t="s">
        <v>87</v>
      </c>
      <c r="D144" s="201"/>
      <c r="E144" s="289"/>
      <c r="F144" s="289"/>
      <c r="G144" s="288"/>
    </row>
    <row r="145" spans="2:7" ht="15">
      <c r="B145" s="191" t="s">
        <v>213</v>
      </c>
      <c r="C145" s="201"/>
      <c r="D145" s="201">
        <v>0</v>
      </c>
      <c r="E145" s="289">
        <v>0</v>
      </c>
      <c r="F145" s="289">
        <v>0</v>
      </c>
      <c r="G145" s="289">
        <v>0</v>
      </c>
    </row>
    <row r="146" spans="2:7" ht="15">
      <c r="B146" s="191" t="s">
        <v>214</v>
      </c>
      <c r="C146" s="201"/>
      <c r="D146" s="201">
        <v>0</v>
      </c>
      <c r="E146" s="289">
        <v>0</v>
      </c>
      <c r="F146" s="289">
        <v>0</v>
      </c>
      <c r="G146" s="289">
        <v>0</v>
      </c>
    </row>
    <row r="147" spans="2:7" ht="15.75">
      <c r="B147" s="210" t="s">
        <v>219</v>
      </c>
      <c r="C147" s="201" t="s">
        <v>218</v>
      </c>
      <c r="D147" s="201"/>
      <c r="E147" s="289"/>
      <c r="F147" s="289"/>
      <c r="G147" s="288"/>
    </row>
    <row r="148" spans="2:7" ht="15">
      <c r="B148" s="191" t="s">
        <v>213</v>
      </c>
      <c r="C148" s="201"/>
      <c r="D148" s="201">
        <v>378</v>
      </c>
      <c r="E148" s="289">
        <v>600</v>
      </c>
      <c r="F148" s="289">
        <v>600</v>
      </c>
      <c r="G148" s="289">
        <f>F148-E148</f>
        <v>0</v>
      </c>
    </row>
    <row r="149" spans="2:7" ht="15">
      <c r="B149" s="191" t="s">
        <v>214</v>
      </c>
      <c r="C149" s="201"/>
      <c r="D149" s="201">
        <v>378</v>
      </c>
      <c r="E149" s="289">
        <v>600</v>
      </c>
      <c r="F149" s="289">
        <v>600</v>
      </c>
      <c r="G149" s="289">
        <f>F149-E149</f>
        <v>0</v>
      </c>
    </row>
    <row r="150" spans="2:7" ht="15">
      <c r="B150" s="191"/>
      <c r="C150" s="201"/>
      <c r="D150" s="254"/>
      <c r="E150" s="289"/>
      <c r="F150" s="289"/>
      <c r="G150" s="289">
        <f aca="true" t="shared" si="15" ref="G150:G213">F150-E150</f>
        <v>0</v>
      </c>
    </row>
    <row r="151" spans="2:7" ht="15.75">
      <c r="B151" s="211" t="s">
        <v>88</v>
      </c>
      <c r="C151" s="204">
        <v>20</v>
      </c>
      <c r="D151" s="183"/>
      <c r="E151" s="289"/>
      <c r="F151" s="289"/>
      <c r="G151" s="289"/>
    </row>
    <row r="152" spans="2:7" ht="15.75">
      <c r="B152" s="195" t="s">
        <v>213</v>
      </c>
      <c r="C152" s="183"/>
      <c r="D152" s="183">
        <f>D155+D182+D186+D192+D195+D198+D201+D204+D207+D210+D213</f>
        <v>3783</v>
      </c>
      <c r="E152" s="268">
        <f>E155+E182+E186+E192+E195+E198+E201+E204+E207+E210+E213</f>
        <v>7618</v>
      </c>
      <c r="F152" s="268">
        <f>F155+F182+F186+F192+F195+F198+F201+F204+F207+F210+F213</f>
        <v>7618</v>
      </c>
      <c r="G152" s="289">
        <f t="shared" si="15"/>
        <v>0</v>
      </c>
    </row>
    <row r="153" spans="2:7" ht="15.75">
      <c r="B153" s="195" t="s">
        <v>214</v>
      </c>
      <c r="C153" s="183"/>
      <c r="D153" s="183">
        <f>D156+D183+D187+D190+D199+D202+D205+D208+D211+D214</f>
        <v>3783</v>
      </c>
      <c r="E153" s="268">
        <f>E156+E183+E187+E190+E199+E202+E205+E208+E211+E214</f>
        <v>7618</v>
      </c>
      <c r="F153" s="268">
        <f>F156+F183+F187+F190+F199+F202+F205+F208+F211+F214</f>
        <v>7618</v>
      </c>
      <c r="G153" s="289">
        <f t="shared" si="15"/>
        <v>0</v>
      </c>
    </row>
    <row r="154" spans="2:7" ht="15.75">
      <c r="B154" s="211" t="s">
        <v>89</v>
      </c>
      <c r="C154" s="212" t="s">
        <v>90</v>
      </c>
      <c r="D154" s="212"/>
      <c r="E154" s="289"/>
      <c r="F154" s="289"/>
      <c r="G154" s="289"/>
    </row>
    <row r="155" spans="2:7" ht="15.75">
      <c r="B155" s="195" t="s">
        <v>213</v>
      </c>
      <c r="C155" s="212"/>
      <c r="D155" s="212">
        <f aca="true" t="shared" si="16" ref="D155:F156">D158+D161+D164+D167+D170+D173+D176+D179</f>
        <v>2389</v>
      </c>
      <c r="E155" s="212">
        <f t="shared" si="16"/>
        <v>4508</v>
      </c>
      <c r="F155" s="212">
        <f t="shared" si="16"/>
        <v>4508</v>
      </c>
      <c r="G155" s="289">
        <f t="shared" si="15"/>
        <v>0</v>
      </c>
    </row>
    <row r="156" spans="2:7" ht="15.75">
      <c r="B156" s="195" t="s">
        <v>214</v>
      </c>
      <c r="C156" s="212"/>
      <c r="D156" s="212">
        <f t="shared" si="16"/>
        <v>2389</v>
      </c>
      <c r="E156" s="212">
        <f t="shared" si="16"/>
        <v>4508</v>
      </c>
      <c r="F156" s="212">
        <f t="shared" si="16"/>
        <v>4508</v>
      </c>
      <c r="G156" s="289">
        <f t="shared" si="15"/>
        <v>0</v>
      </c>
    </row>
    <row r="157" spans="2:7" ht="15">
      <c r="B157" s="213" t="s">
        <v>91</v>
      </c>
      <c r="C157" s="214" t="s">
        <v>92</v>
      </c>
      <c r="D157" s="215"/>
      <c r="E157" s="289"/>
      <c r="F157" s="289"/>
      <c r="G157" s="289"/>
    </row>
    <row r="158" spans="2:7" ht="15">
      <c r="B158" s="191" t="s">
        <v>213</v>
      </c>
      <c r="C158" s="215"/>
      <c r="D158" s="215">
        <v>286</v>
      </c>
      <c r="E158" s="289">
        <v>368</v>
      </c>
      <c r="F158" s="289">
        <v>368</v>
      </c>
      <c r="G158" s="289">
        <f t="shared" si="15"/>
        <v>0</v>
      </c>
    </row>
    <row r="159" spans="2:7" ht="15">
      <c r="B159" s="191" t="s">
        <v>214</v>
      </c>
      <c r="C159" s="215"/>
      <c r="D159" s="215">
        <v>286</v>
      </c>
      <c r="E159" s="289">
        <v>368</v>
      </c>
      <c r="F159" s="289">
        <v>368</v>
      </c>
      <c r="G159" s="289">
        <f t="shared" si="15"/>
        <v>0</v>
      </c>
    </row>
    <row r="160" spans="2:7" ht="15">
      <c r="B160" s="213" t="s">
        <v>93</v>
      </c>
      <c r="C160" s="215" t="s">
        <v>94</v>
      </c>
      <c r="D160" s="215"/>
      <c r="E160" s="289"/>
      <c r="F160" s="289"/>
      <c r="G160" s="289"/>
    </row>
    <row r="161" spans="2:7" ht="15">
      <c r="B161" s="191" t="s">
        <v>213</v>
      </c>
      <c r="C161" s="215"/>
      <c r="D161" s="215">
        <v>189</v>
      </c>
      <c r="E161" s="289">
        <v>300</v>
      </c>
      <c r="F161" s="289">
        <v>300</v>
      </c>
      <c r="G161" s="289">
        <f t="shared" si="15"/>
        <v>0</v>
      </c>
    </row>
    <row r="162" spans="2:7" ht="15">
      <c r="B162" s="191" t="s">
        <v>214</v>
      </c>
      <c r="C162" s="215"/>
      <c r="D162" s="215">
        <v>189</v>
      </c>
      <c r="E162" s="289">
        <v>300</v>
      </c>
      <c r="F162" s="289">
        <v>300</v>
      </c>
      <c r="G162" s="289">
        <f t="shared" si="15"/>
        <v>0</v>
      </c>
    </row>
    <row r="163" spans="2:7" ht="15">
      <c r="B163" s="213" t="s">
        <v>95</v>
      </c>
      <c r="C163" s="215" t="s">
        <v>96</v>
      </c>
      <c r="D163" s="215"/>
      <c r="E163" s="289"/>
      <c r="F163" s="289"/>
      <c r="G163" s="289"/>
    </row>
    <row r="164" spans="2:7" ht="15">
      <c r="B164" s="191" t="s">
        <v>213</v>
      </c>
      <c r="C164" s="215"/>
      <c r="D164" s="215">
        <v>42</v>
      </c>
      <c r="E164" s="289">
        <v>70</v>
      </c>
      <c r="F164" s="289">
        <v>70</v>
      </c>
      <c r="G164" s="289">
        <f t="shared" si="15"/>
        <v>0</v>
      </c>
    </row>
    <row r="165" spans="2:7" ht="15">
      <c r="B165" s="191" t="s">
        <v>214</v>
      </c>
      <c r="C165" s="215"/>
      <c r="D165" s="215">
        <v>42</v>
      </c>
      <c r="E165" s="289">
        <v>70</v>
      </c>
      <c r="F165" s="289">
        <v>70</v>
      </c>
      <c r="G165" s="289">
        <f t="shared" si="15"/>
        <v>0</v>
      </c>
    </row>
    <row r="166" spans="2:7" ht="15">
      <c r="B166" s="213" t="s">
        <v>97</v>
      </c>
      <c r="C166" s="215" t="s">
        <v>98</v>
      </c>
      <c r="D166" s="215"/>
      <c r="E166" s="289"/>
      <c r="F166" s="289"/>
      <c r="G166" s="289"/>
    </row>
    <row r="167" spans="2:7" ht="15">
      <c r="B167" s="191" t="s">
        <v>213</v>
      </c>
      <c r="C167" s="215"/>
      <c r="D167" s="215">
        <v>180</v>
      </c>
      <c r="E167" s="289">
        <v>520</v>
      </c>
      <c r="F167" s="289">
        <v>520</v>
      </c>
      <c r="G167" s="289">
        <f t="shared" si="15"/>
        <v>0</v>
      </c>
    </row>
    <row r="168" spans="2:7" ht="15">
      <c r="B168" s="191" t="s">
        <v>214</v>
      </c>
      <c r="C168" s="215"/>
      <c r="D168" s="215">
        <v>180</v>
      </c>
      <c r="E168" s="289">
        <v>520</v>
      </c>
      <c r="F168" s="289">
        <v>520</v>
      </c>
      <c r="G168" s="289">
        <f t="shared" si="15"/>
        <v>0</v>
      </c>
    </row>
    <row r="169" spans="2:7" ht="15">
      <c r="B169" s="213" t="s">
        <v>99</v>
      </c>
      <c r="C169" s="215" t="s">
        <v>100</v>
      </c>
      <c r="D169" s="215"/>
      <c r="E169" s="289"/>
      <c r="F169" s="289"/>
      <c r="G169" s="289"/>
    </row>
    <row r="170" spans="2:7" ht="15">
      <c r="B170" s="191" t="s">
        <v>213</v>
      </c>
      <c r="C170" s="215"/>
      <c r="D170" s="215">
        <v>0</v>
      </c>
      <c r="E170" s="289">
        <v>10</v>
      </c>
      <c r="F170" s="289">
        <v>10</v>
      </c>
      <c r="G170" s="289">
        <f t="shared" si="15"/>
        <v>0</v>
      </c>
    </row>
    <row r="171" spans="2:7" ht="15">
      <c r="B171" s="191" t="s">
        <v>214</v>
      </c>
      <c r="C171" s="215"/>
      <c r="D171" s="215">
        <v>0</v>
      </c>
      <c r="E171" s="289">
        <v>10</v>
      </c>
      <c r="F171" s="289">
        <v>10</v>
      </c>
      <c r="G171" s="289">
        <f t="shared" si="15"/>
        <v>0</v>
      </c>
    </row>
    <row r="172" spans="2:7" ht="15">
      <c r="B172" s="213" t="s">
        <v>101</v>
      </c>
      <c r="C172" s="215" t="s">
        <v>102</v>
      </c>
      <c r="D172" s="215"/>
      <c r="E172" s="289"/>
      <c r="F172" s="289"/>
      <c r="G172" s="289"/>
    </row>
    <row r="173" spans="2:7" ht="15">
      <c r="B173" s="191" t="s">
        <v>213</v>
      </c>
      <c r="C173" s="215"/>
      <c r="D173" s="215">
        <v>269</v>
      </c>
      <c r="E173" s="289">
        <v>600</v>
      </c>
      <c r="F173" s="289">
        <v>600</v>
      </c>
      <c r="G173" s="289">
        <f t="shared" si="15"/>
        <v>0</v>
      </c>
    </row>
    <row r="174" spans="2:7" ht="15">
      <c r="B174" s="191" t="s">
        <v>214</v>
      </c>
      <c r="C174" s="215"/>
      <c r="D174" s="215">
        <v>269</v>
      </c>
      <c r="E174" s="289">
        <v>600</v>
      </c>
      <c r="F174" s="289">
        <v>600</v>
      </c>
      <c r="G174" s="289">
        <f t="shared" si="15"/>
        <v>0</v>
      </c>
    </row>
    <row r="175" spans="2:7" ht="15">
      <c r="B175" s="213" t="s">
        <v>103</v>
      </c>
      <c r="C175" s="215" t="s">
        <v>104</v>
      </c>
      <c r="D175" s="215"/>
      <c r="E175" s="289"/>
      <c r="F175" s="289"/>
      <c r="G175" s="289"/>
    </row>
    <row r="176" spans="2:7" ht="15">
      <c r="B176" s="191" t="s">
        <v>213</v>
      </c>
      <c r="C176" s="215"/>
      <c r="D176" s="215">
        <v>58</v>
      </c>
      <c r="E176" s="289">
        <v>140</v>
      </c>
      <c r="F176" s="289">
        <v>140</v>
      </c>
      <c r="G176" s="289">
        <f t="shared" si="15"/>
        <v>0</v>
      </c>
    </row>
    <row r="177" spans="2:7" ht="15">
      <c r="B177" s="191" t="s">
        <v>214</v>
      </c>
      <c r="C177" s="215"/>
      <c r="D177" s="215">
        <v>58</v>
      </c>
      <c r="E177" s="289">
        <v>140</v>
      </c>
      <c r="F177" s="289">
        <v>140</v>
      </c>
      <c r="G177" s="289">
        <f t="shared" si="15"/>
        <v>0</v>
      </c>
    </row>
    <row r="178" spans="2:7" ht="15">
      <c r="B178" s="213" t="s">
        <v>105</v>
      </c>
      <c r="C178" s="215" t="s">
        <v>106</v>
      </c>
      <c r="D178" s="215"/>
      <c r="E178" s="289"/>
      <c r="F178" s="289"/>
      <c r="G178" s="289"/>
    </row>
    <row r="179" spans="2:7" ht="15">
      <c r="B179" s="191" t="s">
        <v>213</v>
      </c>
      <c r="C179" s="215"/>
      <c r="D179" s="215">
        <v>1365</v>
      </c>
      <c r="E179" s="289">
        <v>2500</v>
      </c>
      <c r="F179" s="289">
        <v>2500</v>
      </c>
      <c r="G179" s="289">
        <f t="shared" si="15"/>
        <v>0</v>
      </c>
    </row>
    <row r="180" spans="2:7" ht="15">
      <c r="B180" s="191" t="s">
        <v>214</v>
      </c>
      <c r="C180" s="215"/>
      <c r="D180" s="215">
        <v>1365</v>
      </c>
      <c r="E180" s="289">
        <v>2500</v>
      </c>
      <c r="F180" s="289">
        <v>2500</v>
      </c>
      <c r="G180" s="289">
        <f t="shared" si="15"/>
        <v>0</v>
      </c>
    </row>
    <row r="181" spans="2:7" ht="15.75">
      <c r="B181" s="216" t="s">
        <v>107</v>
      </c>
      <c r="C181" s="217" t="s">
        <v>108</v>
      </c>
      <c r="D181" s="218"/>
      <c r="E181" s="289"/>
      <c r="F181" s="289"/>
      <c r="G181" s="289"/>
    </row>
    <row r="182" spans="2:7" ht="15.75">
      <c r="B182" s="191" t="s">
        <v>213</v>
      </c>
      <c r="C182" s="218"/>
      <c r="D182" s="218">
        <v>39</v>
      </c>
      <c r="E182" s="279">
        <v>50</v>
      </c>
      <c r="F182" s="279">
        <v>50</v>
      </c>
      <c r="G182" s="289">
        <f t="shared" si="15"/>
        <v>0</v>
      </c>
    </row>
    <row r="183" spans="2:7" ht="15.75">
      <c r="B183" s="191" t="s">
        <v>214</v>
      </c>
      <c r="C183" s="218"/>
      <c r="D183" s="218">
        <v>39</v>
      </c>
      <c r="E183" s="279">
        <v>50</v>
      </c>
      <c r="F183" s="279">
        <v>50</v>
      </c>
      <c r="G183" s="289">
        <f t="shared" si="15"/>
        <v>0</v>
      </c>
    </row>
    <row r="184" spans="2:7" ht="15.75">
      <c r="B184" s="216" t="s">
        <v>109</v>
      </c>
      <c r="C184" s="219" t="s">
        <v>110</v>
      </c>
      <c r="D184" s="220"/>
      <c r="E184" s="289"/>
      <c r="F184" s="289"/>
      <c r="G184" s="289"/>
    </row>
    <row r="185" spans="2:7" ht="15">
      <c r="B185" s="208" t="s">
        <v>111</v>
      </c>
      <c r="C185" s="215" t="s">
        <v>112</v>
      </c>
      <c r="D185" s="215"/>
      <c r="E185" s="289"/>
      <c r="F185" s="289"/>
      <c r="G185" s="289"/>
    </row>
    <row r="186" spans="2:7" ht="15.75">
      <c r="B186" s="191" t="s">
        <v>213</v>
      </c>
      <c r="C186" s="215"/>
      <c r="D186" s="247">
        <v>136</v>
      </c>
      <c r="E186" s="279">
        <v>300</v>
      </c>
      <c r="F186" s="279">
        <v>300</v>
      </c>
      <c r="G186" s="289">
        <f t="shared" si="15"/>
        <v>0</v>
      </c>
    </row>
    <row r="187" spans="2:7" ht="15.75">
      <c r="B187" s="191" t="s">
        <v>214</v>
      </c>
      <c r="C187" s="215"/>
      <c r="D187" s="247">
        <v>136</v>
      </c>
      <c r="E187" s="279">
        <v>300</v>
      </c>
      <c r="F187" s="279">
        <v>300</v>
      </c>
      <c r="G187" s="289">
        <f t="shared" si="15"/>
        <v>0</v>
      </c>
    </row>
    <row r="188" spans="2:7" ht="15.75">
      <c r="B188" s="221" t="s">
        <v>113</v>
      </c>
      <c r="C188" s="183" t="s">
        <v>114</v>
      </c>
      <c r="D188" s="183"/>
      <c r="E188" s="289"/>
      <c r="F188" s="289"/>
      <c r="G188" s="289"/>
    </row>
    <row r="189" spans="2:7" ht="15.75">
      <c r="B189" s="191" t="s">
        <v>213</v>
      </c>
      <c r="C189" s="183"/>
      <c r="D189" s="183">
        <f aca="true" t="shared" si="17" ref="D189:F190">D192+D195</f>
        <v>491</v>
      </c>
      <c r="E189" s="268">
        <f t="shared" si="17"/>
        <v>790</v>
      </c>
      <c r="F189" s="268">
        <f t="shared" si="17"/>
        <v>790</v>
      </c>
      <c r="G189" s="289">
        <f t="shared" si="15"/>
        <v>0</v>
      </c>
    </row>
    <row r="190" spans="2:7" ht="15.75">
      <c r="B190" s="191" t="s">
        <v>214</v>
      </c>
      <c r="C190" s="183"/>
      <c r="D190" s="183">
        <f t="shared" si="17"/>
        <v>491</v>
      </c>
      <c r="E190" s="268">
        <f t="shared" si="17"/>
        <v>790</v>
      </c>
      <c r="F190" s="268">
        <f t="shared" si="17"/>
        <v>790</v>
      </c>
      <c r="G190" s="289">
        <f t="shared" si="15"/>
        <v>0</v>
      </c>
    </row>
    <row r="191" spans="2:7" ht="15">
      <c r="B191" s="208" t="s">
        <v>115</v>
      </c>
      <c r="C191" s="215" t="s">
        <v>116</v>
      </c>
      <c r="D191" s="215"/>
      <c r="E191" s="304"/>
      <c r="F191" s="304"/>
      <c r="G191" s="289"/>
    </row>
    <row r="192" spans="2:7" ht="15">
      <c r="B192" s="191" t="s">
        <v>213</v>
      </c>
      <c r="C192" s="215"/>
      <c r="D192" s="215">
        <v>389</v>
      </c>
      <c r="E192" s="304">
        <v>390</v>
      </c>
      <c r="F192" s="304">
        <v>390</v>
      </c>
      <c r="G192" s="289">
        <f t="shared" si="15"/>
        <v>0</v>
      </c>
    </row>
    <row r="193" spans="2:7" ht="15">
      <c r="B193" s="191" t="s">
        <v>214</v>
      </c>
      <c r="C193" s="215"/>
      <c r="D193" s="215">
        <v>389</v>
      </c>
      <c r="E193" s="304">
        <v>390</v>
      </c>
      <c r="F193" s="304">
        <v>390</v>
      </c>
      <c r="G193" s="289">
        <f t="shared" si="15"/>
        <v>0</v>
      </c>
    </row>
    <row r="194" spans="2:7" ht="15">
      <c r="B194" s="208" t="s">
        <v>117</v>
      </c>
      <c r="C194" s="215" t="s">
        <v>118</v>
      </c>
      <c r="D194" s="215"/>
      <c r="E194" s="304"/>
      <c r="F194" s="304"/>
      <c r="G194" s="289"/>
    </row>
    <row r="195" spans="2:7" ht="15">
      <c r="B195" s="191" t="s">
        <v>213</v>
      </c>
      <c r="C195" s="215"/>
      <c r="D195" s="215">
        <v>102</v>
      </c>
      <c r="E195" s="304">
        <v>400</v>
      </c>
      <c r="F195" s="304">
        <v>400</v>
      </c>
      <c r="G195" s="289">
        <f t="shared" si="15"/>
        <v>0</v>
      </c>
    </row>
    <row r="196" spans="2:7" ht="15">
      <c r="B196" s="191" t="s">
        <v>214</v>
      </c>
      <c r="C196" s="215"/>
      <c r="D196" s="215">
        <v>102</v>
      </c>
      <c r="E196" s="304">
        <v>400</v>
      </c>
      <c r="F196" s="304">
        <v>400</v>
      </c>
      <c r="G196" s="289">
        <f t="shared" si="15"/>
        <v>0</v>
      </c>
    </row>
    <row r="197" spans="2:7" ht="15.75">
      <c r="B197" s="221" t="s">
        <v>119</v>
      </c>
      <c r="C197" s="217" t="s">
        <v>120</v>
      </c>
      <c r="D197" s="215"/>
      <c r="E197" s="304"/>
      <c r="F197" s="304"/>
      <c r="G197" s="289"/>
    </row>
    <row r="198" spans="2:7" ht="15.75">
      <c r="B198" s="191" t="s">
        <v>213</v>
      </c>
      <c r="C198" s="217"/>
      <c r="D198" s="247">
        <v>6</v>
      </c>
      <c r="E198" s="305">
        <v>20</v>
      </c>
      <c r="F198" s="305">
        <v>20</v>
      </c>
      <c r="G198" s="289">
        <f t="shared" si="15"/>
        <v>0</v>
      </c>
    </row>
    <row r="199" spans="2:7" ht="15.75">
      <c r="B199" s="191" t="s">
        <v>214</v>
      </c>
      <c r="C199" s="217"/>
      <c r="D199" s="247">
        <v>6</v>
      </c>
      <c r="E199" s="305">
        <v>20</v>
      </c>
      <c r="F199" s="305">
        <v>20</v>
      </c>
      <c r="G199" s="289">
        <f t="shared" si="15"/>
        <v>0</v>
      </c>
    </row>
    <row r="200" spans="2:7" ht="15.75" hidden="1">
      <c r="B200" s="221" t="s">
        <v>121</v>
      </c>
      <c r="C200" s="217" t="s">
        <v>122</v>
      </c>
      <c r="D200" s="215"/>
      <c r="E200" s="304"/>
      <c r="F200" s="304"/>
      <c r="G200" s="289">
        <f t="shared" si="15"/>
        <v>0</v>
      </c>
    </row>
    <row r="201" spans="2:7" ht="15.75" hidden="1">
      <c r="B201" s="191" t="s">
        <v>213</v>
      </c>
      <c r="C201" s="217"/>
      <c r="D201" s="247">
        <v>0</v>
      </c>
      <c r="E201" s="304"/>
      <c r="F201" s="304"/>
      <c r="G201" s="289">
        <f t="shared" si="15"/>
        <v>0</v>
      </c>
    </row>
    <row r="202" spans="2:7" ht="15.75" hidden="1">
      <c r="B202" s="191" t="s">
        <v>214</v>
      </c>
      <c r="C202" s="217"/>
      <c r="D202" s="247">
        <v>0</v>
      </c>
      <c r="E202" s="304"/>
      <c r="F202" s="304"/>
      <c r="G202" s="289">
        <f t="shared" si="15"/>
        <v>0</v>
      </c>
    </row>
    <row r="203" spans="2:7" ht="15.75">
      <c r="B203" s="221" t="s">
        <v>123</v>
      </c>
      <c r="C203" s="217" t="s">
        <v>124</v>
      </c>
      <c r="D203" s="215"/>
      <c r="E203" s="304"/>
      <c r="F203" s="304"/>
      <c r="G203" s="289"/>
    </row>
    <row r="204" spans="2:7" ht="15.75">
      <c r="B204" s="191" t="s">
        <v>213</v>
      </c>
      <c r="C204" s="217"/>
      <c r="D204" s="247">
        <v>12</v>
      </c>
      <c r="E204" s="305">
        <v>500</v>
      </c>
      <c r="F204" s="305">
        <v>500</v>
      </c>
      <c r="G204" s="289">
        <f t="shared" si="15"/>
        <v>0</v>
      </c>
    </row>
    <row r="205" spans="2:7" ht="15.75">
      <c r="B205" s="191" t="s">
        <v>214</v>
      </c>
      <c r="C205" s="217"/>
      <c r="D205" s="247">
        <v>12</v>
      </c>
      <c r="E205" s="305">
        <v>500</v>
      </c>
      <c r="F205" s="305">
        <v>500</v>
      </c>
      <c r="G205" s="289">
        <f t="shared" si="15"/>
        <v>0</v>
      </c>
    </row>
    <row r="206" spans="2:7" ht="15.75">
      <c r="B206" s="221" t="s">
        <v>125</v>
      </c>
      <c r="C206" s="217" t="s">
        <v>126</v>
      </c>
      <c r="D206" s="247"/>
      <c r="E206" s="304"/>
      <c r="F206" s="304"/>
      <c r="G206" s="289"/>
    </row>
    <row r="207" spans="2:7" ht="15.75">
      <c r="B207" s="191" t="s">
        <v>213</v>
      </c>
      <c r="C207" s="217"/>
      <c r="D207" s="247">
        <v>0</v>
      </c>
      <c r="E207" s="305">
        <v>50</v>
      </c>
      <c r="F207" s="305">
        <v>50</v>
      </c>
      <c r="G207" s="289">
        <f t="shared" si="15"/>
        <v>0</v>
      </c>
    </row>
    <row r="208" spans="2:7" ht="15.75">
      <c r="B208" s="191" t="s">
        <v>214</v>
      </c>
      <c r="C208" s="217"/>
      <c r="D208" s="247">
        <v>0</v>
      </c>
      <c r="E208" s="305">
        <v>50</v>
      </c>
      <c r="F208" s="305">
        <v>50</v>
      </c>
      <c r="G208" s="289">
        <f t="shared" si="15"/>
        <v>0</v>
      </c>
    </row>
    <row r="209" spans="2:7" ht="30" customHeight="1">
      <c r="B209" s="222" t="s">
        <v>127</v>
      </c>
      <c r="C209" s="217" t="s">
        <v>128</v>
      </c>
      <c r="D209" s="218"/>
      <c r="E209" s="304"/>
      <c r="F209" s="304"/>
      <c r="G209" s="289"/>
    </row>
    <row r="210" spans="2:7" ht="15.75">
      <c r="B210" s="191" t="s">
        <v>213</v>
      </c>
      <c r="C210" s="217"/>
      <c r="D210" s="218">
        <v>393</v>
      </c>
      <c r="E210" s="305">
        <v>300</v>
      </c>
      <c r="F210" s="305">
        <v>300</v>
      </c>
      <c r="G210" s="289">
        <f t="shared" si="15"/>
        <v>0</v>
      </c>
    </row>
    <row r="211" spans="2:7" ht="15.75">
      <c r="B211" s="191" t="s">
        <v>214</v>
      </c>
      <c r="C211" s="217"/>
      <c r="D211" s="218">
        <v>393</v>
      </c>
      <c r="E211" s="305">
        <v>300</v>
      </c>
      <c r="F211" s="305">
        <v>300</v>
      </c>
      <c r="G211" s="289">
        <f t="shared" si="15"/>
        <v>0</v>
      </c>
    </row>
    <row r="212" spans="2:7" ht="15.75">
      <c r="B212" s="221" t="s">
        <v>129</v>
      </c>
      <c r="C212" s="223" t="s">
        <v>130</v>
      </c>
      <c r="D212" s="224"/>
      <c r="E212" s="304"/>
      <c r="F212" s="304"/>
      <c r="G212" s="289"/>
    </row>
    <row r="213" spans="2:7" ht="15.75">
      <c r="B213" s="195" t="s">
        <v>213</v>
      </c>
      <c r="C213" s="224"/>
      <c r="D213" s="224">
        <f>D219++D222+D225+D228+D231</f>
        <v>317</v>
      </c>
      <c r="E213" s="269">
        <f>E216+E219++E222+E225+E228+E231</f>
        <v>1100</v>
      </c>
      <c r="F213" s="269">
        <f>F216+F219++F222+F225+F228+F231</f>
        <v>1100</v>
      </c>
      <c r="G213" s="289">
        <f t="shared" si="15"/>
        <v>0</v>
      </c>
    </row>
    <row r="214" spans="2:7" ht="15.75">
      <c r="B214" s="195" t="s">
        <v>214</v>
      </c>
      <c r="C214" s="224"/>
      <c r="D214" s="224">
        <f>D220++D223+D226+D229+D232</f>
        <v>317</v>
      </c>
      <c r="E214" s="269">
        <f>E217+E220++E223+E226+E229+E232</f>
        <v>1100</v>
      </c>
      <c r="F214" s="269">
        <f>F217+F220++F223+F226+F229+F232</f>
        <v>1100</v>
      </c>
      <c r="G214" s="289">
        <f aca="true" t="shared" si="18" ref="G214:G275">F214-E214</f>
        <v>0</v>
      </c>
    </row>
    <row r="215" spans="2:7" ht="15">
      <c r="B215" s="208" t="s">
        <v>264</v>
      </c>
      <c r="C215" s="215" t="s">
        <v>265</v>
      </c>
      <c r="D215" s="215"/>
      <c r="E215" s="289"/>
      <c r="F215" s="289"/>
      <c r="G215" s="289"/>
    </row>
    <row r="216" spans="2:7" ht="15">
      <c r="B216" s="191" t="s">
        <v>213</v>
      </c>
      <c r="C216" s="215"/>
      <c r="D216" s="215">
        <v>0</v>
      </c>
      <c r="E216" s="289">
        <v>100</v>
      </c>
      <c r="F216" s="289">
        <v>100</v>
      </c>
      <c r="G216" s="289">
        <f t="shared" si="18"/>
        <v>0</v>
      </c>
    </row>
    <row r="217" spans="2:7" ht="15">
      <c r="B217" s="191" t="s">
        <v>214</v>
      </c>
      <c r="C217" s="215"/>
      <c r="D217" s="215">
        <v>0</v>
      </c>
      <c r="E217" s="289">
        <v>100</v>
      </c>
      <c r="F217" s="289">
        <v>100</v>
      </c>
      <c r="G217" s="289">
        <f t="shared" si="18"/>
        <v>0</v>
      </c>
    </row>
    <row r="218" spans="2:7" ht="15">
      <c r="B218" s="208" t="s">
        <v>131</v>
      </c>
      <c r="C218" s="215" t="s">
        <v>132</v>
      </c>
      <c r="D218" s="215"/>
      <c r="E218" s="289"/>
      <c r="F218" s="289"/>
      <c r="G218" s="289"/>
    </row>
    <row r="219" spans="2:7" ht="15">
      <c r="B219" s="191" t="s">
        <v>213</v>
      </c>
      <c r="C219" s="215"/>
      <c r="D219" s="215">
        <v>41</v>
      </c>
      <c r="E219" s="289">
        <v>50</v>
      </c>
      <c r="F219" s="289">
        <v>50</v>
      </c>
      <c r="G219" s="289">
        <f t="shared" si="18"/>
        <v>0</v>
      </c>
    </row>
    <row r="220" spans="2:7" ht="15">
      <c r="B220" s="191" t="s">
        <v>214</v>
      </c>
      <c r="C220" s="215"/>
      <c r="D220" s="215">
        <v>41</v>
      </c>
      <c r="E220" s="289">
        <v>50</v>
      </c>
      <c r="F220" s="289">
        <v>50</v>
      </c>
      <c r="G220" s="289">
        <f t="shared" si="18"/>
        <v>0</v>
      </c>
    </row>
    <row r="221" spans="2:7" ht="15">
      <c r="B221" s="208" t="s">
        <v>133</v>
      </c>
      <c r="C221" s="215" t="s">
        <v>134</v>
      </c>
      <c r="D221" s="215"/>
      <c r="E221" s="289"/>
      <c r="F221" s="289"/>
      <c r="G221" s="289"/>
    </row>
    <row r="222" spans="2:7" ht="15">
      <c r="B222" s="191" t="s">
        <v>213</v>
      </c>
      <c r="C222" s="215"/>
      <c r="D222" s="215">
        <v>32</v>
      </c>
      <c r="E222" s="289">
        <v>100</v>
      </c>
      <c r="F222" s="289">
        <v>100</v>
      </c>
      <c r="G222" s="289">
        <f t="shared" si="18"/>
        <v>0</v>
      </c>
    </row>
    <row r="223" spans="2:7" ht="15">
      <c r="B223" s="191" t="s">
        <v>214</v>
      </c>
      <c r="C223" s="215"/>
      <c r="D223" s="215">
        <v>32</v>
      </c>
      <c r="E223" s="289">
        <v>100</v>
      </c>
      <c r="F223" s="289">
        <v>100</v>
      </c>
      <c r="G223" s="289">
        <f t="shared" si="18"/>
        <v>0</v>
      </c>
    </row>
    <row r="224" spans="2:7" ht="15">
      <c r="B224" s="208" t="s">
        <v>135</v>
      </c>
      <c r="C224" s="215" t="s">
        <v>136</v>
      </c>
      <c r="D224" s="215"/>
      <c r="E224" s="289"/>
      <c r="F224" s="289"/>
      <c r="G224" s="289"/>
    </row>
    <row r="225" spans="2:7" ht="15">
      <c r="B225" s="191" t="s">
        <v>213</v>
      </c>
      <c r="C225" s="215"/>
      <c r="D225" s="215">
        <v>36</v>
      </c>
      <c r="E225" s="289">
        <v>40</v>
      </c>
      <c r="F225" s="289">
        <v>40</v>
      </c>
      <c r="G225" s="289">
        <f t="shared" si="18"/>
        <v>0</v>
      </c>
    </row>
    <row r="226" spans="2:7" ht="15">
      <c r="B226" s="191" t="s">
        <v>214</v>
      </c>
      <c r="C226" s="215"/>
      <c r="D226" s="215">
        <v>36</v>
      </c>
      <c r="E226" s="289">
        <v>40</v>
      </c>
      <c r="F226" s="289">
        <v>40</v>
      </c>
      <c r="G226" s="289">
        <f t="shared" si="18"/>
        <v>0</v>
      </c>
    </row>
    <row r="227" spans="2:7" ht="17.25" customHeight="1">
      <c r="B227" s="208" t="s">
        <v>137</v>
      </c>
      <c r="C227" s="215" t="s">
        <v>138</v>
      </c>
      <c r="D227" s="215"/>
      <c r="E227" s="289"/>
      <c r="F227" s="289"/>
      <c r="G227" s="289"/>
    </row>
    <row r="228" spans="2:7" ht="17.25" customHeight="1">
      <c r="B228" s="191" t="s">
        <v>213</v>
      </c>
      <c r="C228" s="215"/>
      <c r="D228" s="215">
        <v>0</v>
      </c>
      <c r="E228" s="289">
        <v>125</v>
      </c>
      <c r="F228" s="289">
        <v>125</v>
      </c>
      <c r="G228" s="289">
        <f t="shared" si="18"/>
        <v>0</v>
      </c>
    </row>
    <row r="229" spans="2:7" ht="17.25" customHeight="1">
      <c r="B229" s="191" t="s">
        <v>214</v>
      </c>
      <c r="C229" s="215"/>
      <c r="D229" s="215">
        <v>0</v>
      </c>
      <c r="E229" s="289">
        <v>125</v>
      </c>
      <c r="F229" s="289">
        <v>125</v>
      </c>
      <c r="G229" s="289">
        <f t="shared" si="18"/>
        <v>0</v>
      </c>
    </row>
    <row r="230" spans="2:7" ht="15">
      <c r="B230" s="208" t="s">
        <v>139</v>
      </c>
      <c r="C230" s="215" t="s">
        <v>140</v>
      </c>
      <c r="D230" s="215"/>
      <c r="E230" s="289"/>
      <c r="F230" s="289"/>
      <c r="G230" s="289"/>
    </row>
    <row r="231" spans="2:7" ht="15">
      <c r="B231" s="191" t="s">
        <v>213</v>
      </c>
      <c r="C231" s="225"/>
      <c r="D231" s="225">
        <v>208</v>
      </c>
      <c r="E231" s="289">
        <v>685</v>
      </c>
      <c r="F231" s="289">
        <v>685</v>
      </c>
      <c r="G231" s="289">
        <f t="shared" si="18"/>
        <v>0</v>
      </c>
    </row>
    <row r="232" spans="2:7" ht="15">
      <c r="B232" s="191" t="s">
        <v>214</v>
      </c>
      <c r="C232" s="215"/>
      <c r="D232" s="226">
        <v>208</v>
      </c>
      <c r="E232" s="289">
        <v>685</v>
      </c>
      <c r="F232" s="289">
        <v>685</v>
      </c>
      <c r="G232" s="289">
        <f t="shared" si="18"/>
        <v>0</v>
      </c>
    </row>
    <row r="233" spans="2:7" ht="31.5">
      <c r="B233" s="227" t="s">
        <v>141</v>
      </c>
      <c r="C233" s="228" t="s">
        <v>52</v>
      </c>
      <c r="D233" s="229"/>
      <c r="E233" s="289"/>
      <c r="F233" s="289"/>
      <c r="G233" s="289"/>
    </row>
    <row r="234" spans="2:7" ht="15.75">
      <c r="B234" s="195" t="s">
        <v>213</v>
      </c>
      <c r="C234" s="229"/>
      <c r="D234" s="255">
        <f aca="true" t="shared" si="19" ref="D234:F235">D238+D241</f>
        <v>0</v>
      </c>
      <c r="E234" s="297">
        <f t="shared" si="19"/>
        <v>560</v>
      </c>
      <c r="F234" s="297">
        <f t="shared" si="19"/>
        <v>560</v>
      </c>
      <c r="G234" s="289">
        <f t="shared" si="18"/>
        <v>0</v>
      </c>
    </row>
    <row r="235" spans="2:7" ht="15.75">
      <c r="B235" s="195" t="s">
        <v>214</v>
      </c>
      <c r="C235" s="229"/>
      <c r="D235" s="255">
        <f t="shared" si="19"/>
        <v>0</v>
      </c>
      <c r="E235" s="297">
        <f t="shared" si="19"/>
        <v>560</v>
      </c>
      <c r="F235" s="297">
        <f t="shared" si="19"/>
        <v>560</v>
      </c>
      <c r="G235" s="289">
        <f t="shared" si="18"/>
        <v>0</v>
      </c>
    </row>
    <row r="236" spans="2:7" ht="15.75">
      <c r="B236" s="230" t="s">
        <v>142</v>
      </c>
      <c r="C236" s="170" t="s">
        <v>143</v>
      </c>
      <c r="D236" s="170"/>
      <c r="E236" s="289"/>
      <c r="F236" s="289"/>
      <c r="G236" s="289"/>
    </row>
    <row r="237" spans="2:7" ht="15">
      <c r="B237" s="230" t="s">
        <v>144</v>
      </c>
      <c r="C237" s="215" t="s">
        <v>145</v>
      </c>
      <c r="D237" s="215"/>
      <c r="E237" s="289"/>
      <c r="F237" s="289"/>
      <c r="G237" s="289"/>
    </row>
    <row r="238" spans="2:7" ht="15">
      <c r="B238" s="191" t="s">
        <v>213</v>
      </c>
      <c r="C238" s="215"/>
      <c r="D238" s="215">
        <v>0</v>
      </c>
      <c r="E238" s="289">
        <v>560</v>
      </c>
      <c r="F238" s="289">
        <v>560</v>
      </c>
      <c r="G238" s="289">
        <f t="shared" si="18"/>
        <v>0</v>
      </c>
    </row>
    <row r="239" spans="2:7" ht="15">
      <c r="B239" s="191" t="s">
        <v>214</v>
      </c>
      <c r="C239" s="215"/>
      <c r="D239" s="215">
        <v>0</v>
      </c>
      <c r="E239" s="289">
        <v>560</v>
      </c>
      <c r="F239" s="289">
        <v>560</v>
      </c>
      <c r="G239" s="289">
        <f t="shared" si="18"/>
        <v>0</v>
      </c>
    </row>
    <row r="240" spans="2:7" ht="30">
      <c r="B240" s="230" t="s">
        <v>146</v>
      </c>
      <c r="C240" s="215" t="s">
        <v>147</v>
      </c>
      <c r="D240" s="215"/>
      <c r="E240" s="289"/>
      <c r="F240" s="289"/>
      <c r="G240" s="289"/>
    </row>
    <row r="241" spans="2:7" ht="15">
      <c r="B241" s="191" t="s">
        <v>213</v>
      </c>
      <c r="C241" s="231"/>
      <c r="D241" s="254">
        <v>0</v>
      </c>
      <c r="E241" s="289">
        <v>0</v>
      </c>
      <c r="F241" s="289">
        <v>0</v>
      </c>
      <c r="G241" s="289">
        <f t="shared" si="18"/>
        <v>0</v>
      </c>
    </row>
    <row r="242" spans="2:7" ht="15">
      <c r="B242" s="191" t="s">
        <v>214</v>
      </c>
      <c r="C242" s="215"/>
      <c r="D242" s="254">
        <v>0</v>
      </c>
      <c r="E242" s="289">
        <v>0</v>
      </c>
      <c r="F242" s="289">
        <v>0</v>
      </c>
      <c r="G242" s="289">
        <f t="shared" si="18"/>
        <v>0</v>
      </c>
    </row>
    <row r="243" spans="2:7" ht="15.75">
      <c r="B243" s="271" t="s">
        <v>228</v>
      </c>
      <c r="C243" s="228">
        <v>57</v>
      </c>
      <c r="D243" s="254"/>
      <c r="E243" s="289"/>
      <c r="F243" s="289"/>
      <c r="G243" s="289"/>
    </row>
    <row r="244" spans="2:7" ht="15.75">
      <c r="B244" s="195" t="s">
        <v>213</v>
      </c>
      <c r="C244" s="228"/>
      <c r="D244" s="274"/>
      <c r="E244" s="293">
        <f>E248+E251</f>
        <v>1234</v>
      </c>
      <c r="F244" s="293">
        <f>F248+F251</f>
        <v>1234</v>
      </c>
      <c r="G244" s="289">
        <f t="shared" si="18"/>
        <v>0</v>
      </c>
    </row>
    <row r="245" spans="2:7" ht="15.75">
      <c r="B245" s="195" t="s">
        <v>214</v>
      </c>
      <c r="C245" s="228"/>
      <c r="D245" s="258"/>
      <c r="E245" s="279">
        <f>E249+E252</f>
        <v>1234</v>
      </c>
      <c r="F245" s="279">
        <f>F249+F252</f>
        <v>1234</v>
      </c>
      <c r="G245" s="289">
        <f t="shared" si="18"/>
        <v>0</v>
      </c>
    </row>
    <row r="246" spans="2:7" ht="15.75">
      <c r="B246" s="271" t="s">
        <v>230</v>
      </c>
      <c r="C246" s="272" t="s">
        <v>229</v>
      </c>
      <c r="D246" s="254"/>
      <c r="E246" s="289"/>
      <c r="F246" s="289"/>
      <c r="G246" s="289"/>
    </row>
    <row r="247" spans="2:7" ht="15">
      <c r="B247" s="277" t="s">
        <v>236</v>
      </c>
      <c r="C247" s="273" t="s">
        <v>231</v>
      </c>
      <c r="D247" s="254"/>
      <c r="E247" s="289"/>
      <c r="F247" s="289"/>
      <c r="G247" s="289"/>
    </row>
    <row r="248" spans="2:7" ht="15">
      <c r="B248" s="191" t="s">
        <v>213</v>
      </c>
      <c r="C248" s="273"/>
      <c r="D248" s="254">
        <v>0</v>
      </c>
      <c r="E248" s="289">
        <v>1180</v>
      </c>
      <c r="F248" s="289">
        <v>1180</v>
      </c>
      <c r="G248" s="289">
        <f t="shared" si="18"/>
        <v>0</v>
      </c>
    </row>
    <row r="249" spans="2:7" ht="15">
      <c r="B249" s="191" t="s">
        <v>214</v>
      </c>
      <c r="C249" s="273"/>
      <c r="D249" s="254">
        <v>0</v>
      </c>
      <c r="E249" s="289">
        <v>1180</v>
      </c>
      <c r="F249" s="289">
        <v>1180</v>
      </c>
      <c r="G249" s="289">
        <f t="shared" si="18"/>
        <v>0</v>
      </c>
    </row>
    <row r="250" spans="2:7" ht="15">
      <c r="B250" s="277" t="s">
        <v>235</v>
      </c>
      <c r="C250" s="273" t="s">
        <v>232</v>
      </c>
      <c r="D250" s="254"/>
      <c r="E250" s="289"/>
      <c r="F250" s="289"/>
      <c r="G250" s="289"/>
    </row>
    <row r="251" spans="2:7" ht="15">
      <c r="B251" s="191" t="s">
        <v>213</v>
      </c>
      <c r="C251" s="273"/>
      <c r="D251" s="254">
        <v>0</v>
      </c>
      <c r="E251" s="289">
        <v>54</v>
      </c>
      <c r="F251" s="289">
        <v>54</v>
      </c>
      <c r="G251" s="289">
        <f t="shared" si="18"/>
        <v>0</v>
      </c>
    </row>
    <row r="252" spans="2:7" ht="15">
      <c r="B252" s="191" t="s">
        <v>214</v>
      </c>
      <c r="C252" s="273"/>
      <c r="D252" s="254">
        <v>0</v>
      </c>
      <c r="E252" s="289">
        <v>54</v>
      </c>
      <c r="F252" s="289">
        <v>54</v>
      </c>
      <c r="G252" s="289">
        <f t="shared" si="18"/>
        <v>0</v>
      </c>
    </row>
    <row r="253" spans="2:7" ht="15.75">
      <c r="B253" s="271" t="s">
        <v>233</v>
      </c>
      <c r="C253" s="228">
        <v>59.4</v>
      </c>
      <c r="D253" s="254"/>
      <c r="E253" s="289"/>
      <c r="F253" s="289"/>
      <c r="G253" s="289"/>
    </row>
    <row r="254" spans="2:7" ht="15.75">
      <c r="B254" s="195" t="s">
        <v>213</v>
      </c>
      <c r="C254" s="228"/>
      <c r="D254" s="274"/>
      <c r="E254" s="293">
        <f>E257+E260</f>
        <v>860</v>
      </c>
      <c r="F254" s="293">
        <f>F257+F260</f>
        <v>860</v>
      </c>
      <c r="G254" s="289">
        <f t="shared" si="18"/>
        <v>0</v>
      </c>
    </row>
    <row r="255" spans="2:7" ht="15.75">
      <c r="B255" s="195" t="s">
        <v>214</v>
      </c>
      <c r="C255" s="228"/>
      <c r="D255" s="258"/>
      <c r="E255" s="279">
        <f>E258+E261</f>
        <v>860</v>
      </c>
      <c r="F255" s="279">
        <f>F258+F261</f>
        <v>860</v>
      </c>
      <c r="G255" s="289">
        <f t="shared" si="18"/>
        <v>0</v>
      </c>
    </row>
    <row r="256" spans="2:7" ht="15.75">
      <c r="B256" s="278" t="s">
        <v>234</v>
      </c>
      <c r="C256" s="272">
        <v>59.17</v>
      </c>
      <c r="D256" s="258"/>
      <c r="E256" s="279"/>
      <c r="F256" s="279"/>
      <c r="G256" s="289"/>
    </row>
    <row r="257" spans="2:7" ht="15.75">
      <c r="B257" s="276" t="s">
        <v>213</v>
      </c>
      <c r="C257" s="272"/>
      <c r="D257" s="258">
        <v>0</v>
      </c>
      <c r="E257" s="279">
        <v>600</v>
      </c>
      <c r="F257" s="279">
        <v>600</v>
      </c>
      <c r="G257" s="289">
        <f t="shared" si="18"/>
        <v>0</v>
      </c>
    </row>
    <row r="258" spans="2:7" ht="15.75">
      <c r="B258" s="276" t="s">
        <v>214</v>
      </c>
      <c r="C258" s="272"/>
      <c r="D258" s="258">
        <v>0</v>
      </c>
      <c r="E258" s="279">
        <v>600</v>
      </c>
      <c r="F258" s="279">
        <v>600</v>
      </c>
      <c r="G258" s="289">
        <f t="shared" si="18"/>
        <v>0</v>
      </c>
    </row>
    <row r="259" spans="2:7" ht="15.75">
      <c r="B259" s="275" t="s">
        <v>238</v>
      </c>
      <c r="C259" s="272" t="s">
        <v>237</v>
      </c>
      <c r="D259" s="258"/>
      <c r="E259" s="279"/>
      <c r="F259" s="279"/>
      <c r="G259" s="289"/>
    </row>
    <row r="260" spans="2:7" ht="15.75">
      <c r="B260" s="276" t="s">
        <v>213</v>
      </c>
      <c r="C260" s="272"/>
      <c r="D260" s="279">
        <v>0</v>
      </c>
      <c r="E260" s="279">
        <v>260</v>
      </c>
      <c r="F260" s="279">
        <v>260</v>
      </c>
      <c r="G260" s="289">
        <f t="shared" si="18"/>
        <v>0</v>
      </c>
    </row>
    <row r="261" spans="2:7" ht="15.75">
      <c r="B261" s="276" t="s">
        <v>214</v>
      </c>
      <c r="C261" s="272"/>
      <c r="D261" s="279">
        <v>0</v>
      </c>
      <c r="E261" s="279">
        <v>260</v>
      </c>
      <c r="F261" s="279">
        <v>260</v>
      </c>
      <c r="G261" s="289">
        <f t="shared" si="18"/>
        <v>0</v>
      </c>
    </row>
    <row r="262" spans="2:7" ht="15.75">
      <c r="B262" s="227" t="s">
        <v>148</v>
      </c>
      <c r="C262" s="204">
        <v>70</v>
      </c>
      <c r="D262" s="254"/>
      <c r="E262" s="289"/>
      <c r="F262" s="289"/>
      <c r="G262" s="289">
        <f t="shared" si="18"/>
        <v>0</v>
      </c>
    </row>
    <row r="263" spans="2:7" ht="15.75">
      <c r="B263" s="195" t="s">
        <v>213</v>
      </c>
      <c r="C263" s="204"/>
      <c r="D263" s="267">
        <f aca="true" t="shared" si="20" ref="D263:F264">D268+D271</f>
        <v>926</v>
      </c>
      <c r="E263" s="268">
        <f t="shared" si="20"/>
        <v>1002</v>
      </c>
      <c r="F263" s="268">
        <f t="shared" si="20"/>
        <v>1002</v>
      </c>
      <c r="G263" s="289">
        <f t="shared" si="18"/>
        <v>0</v>
      </c>
    </row>
    <row r="264" spans="2:7" ht="15.75">
      <c r="B264" s="195" t="s">
        <v>214</v>
      </c>
      <c r="C264" s="204"/>
      <c r="D264" s="267">
        <f t="shared" si="20"/>
        <v>926</v>
      </c>
      <c r="E264" s="268">
        <f t="shared" si="20"/>
        <v>1002</v>
      </c>
      <c r="F264" s="268">
        <f t="shared" si="20"/>
        <v>1002</v>
      </c>
      <c r="G264" s="289">
        <f t="shared" si="18"/>
        <v>0</v>
      </c>
    </row>
    <row r="265" spans="2:7" ht="15.75">
      <c r="B265" s="216" t="s">
        <v>149</v>
      </c>
      <c r="C265" s="204">
        <v>71</v>
      </c>
      <c r="D265" s="254"/>
      <c r="E265" s="289"/>
      <c r="F265" s="289"/>
      <c r="G265" s="289"/>
    </row>
    <row r="266" spans="2:7" ht="15.75">
      <c r="B266" s="211" t="s">
        <v>150</v>
      </c>
      <c r="C266" s="204" t="s">
        <v>151</v>
      </c>
      <c r="D266" s="254"/>
      <c r="E266" s="289"/>
      <c r="F266" s="289"/>
      <c r="G266" s="289"/>
    </row>
    <row r="267" spans="2:7" ht="15">
      <c r="B267" s="232" t="s">
        <v>154</v>
      </c>
      <c r="C267" s="215" t="s">
        <v>155</v>
      </c>
      <c r="D267" s="256"/>
      <c r="E267" s="289"/>
      <c r="F267" s="289"/>
      <c r="G267" s="289"/>
    </row>
    <row r="268" spans="2:7" ht="15">
      <c r="B268" s="191" t="s">
        <v>213</v>
      </c>
      <c r="C268" s="215"/>
      <c r="D268" s="256">
        <v>540</v>
      </c>
      <c r="E268" s="289">
        <v>811</v>
      </c>
      <c r="F268" s="289">
        <v>784</v>
      </c>
      <c r="G268" s="289">
        <f t="shared" si="18"/>
        <v>-27</v>
      </c>
    </row>
    <row r="269" spans="2:7" ht="15">
      <c r="B269" s="191" t="s">
        <v>214</v>
      </c>
      <c r="C269" s="215"/>
      <c r="D269" s="256">
        <v>540</v>
      </c>
      <c r="E269" s="289">
        <v>811</v>
      </c>
      <c r="F269" s="289">
        <v>784</v>
      </c>
      <c r="G269" s="289">
        <f t="shared" si="18"/>
        <v>-27</v>
      </c>
    </row>
    <row r="270" spans="2:7" ht="15">
      <c r="B270" s="213" t="s">
        <v>156</v>
      </c>
      <c r="C270" s="215" t="s">
        <v>157</v>
      </c>
      <c r="D270" s="256"/>
      <c r="E270" s="289"/>
      <c r="F270" s="289"/>
      <c r="G270" s="289"/>
    </row>
    <row r="271" spans="2:7" ht="15">
      <c r="B271" s="191" t="s">
        <v>213</v>
      </c>
      <c r="C271" s="215"/>
      <c r="D271" s="256">
        <v>386</v>
      </c>
      <c r="E271" s="289">
        <v>191</v>
      </c>
      <c r="F271" s="289">
        <v>218</v>
      </c>
      <c r="G271" s="289">
        <f t="shared" si="18"/>
        <v>27</v>
      </c>
    </row>
    <row r="272" spans="2:7" ht="15.75" thickBot="1">
      <c r="B272" s="233" t="s">
        <v>214</v>
      </c>
      <c r="C272" s="215"/>
      <c r="D272" s="257">
        <v>386</v>
      </c>
      <c r="E272" s="289">
        <v>191</v>
      </c>
      <c r="F272" s="289">
        <v>218</v>
      </c>
      <c r="G272" s="289">
        <f t="shared" si="18"/>
        <v>27</v>
      </c>
    </row>
    <row r="273" spans="2:7" ht="16.5" thickBot="1">
      <c r="B273" s="234" t="s">
        <v>158</v>
      </c>
      <c r="C273" s="235"/>
      <c r="D273" s="249">
        <f>D274-D275</f>
        <v>49341</v>
      </c>
      <c r="E273" s="298">
        <f>E274-E275</f>
        <v>23905</v>
      </c>
      <c r="F273" s="298">
        <f>F274-F275</f>
        <v>29168</v>
      </c>
      <c r="G273" s="298">
        <f t="shared" si="18"/>
        <v>5263</v>
      </c>
    </row>
    <row r="274" spans="2:7" ht="16.5" thickBot="1">
      <c r="B274" s="234" t="s">
        <v>160</v>
      </c>
      <c r="C274" s="235"/>
      <c r="D274" s="249">
        <f>D19</f>
        <v>75645</v>
      </c>
      <c r="E274" s="298">
        <f>E19</f>
        <v>64554</v>
      </c>
      <c r="F274" s="298">
        <f>F19</f>
        <v>69817</v>
      </c>
      <c r="G274" s="298">
        <f t="shared" si="18"/>
        <v>5263</v>
      </c>
    </row>
    <row r="275" spans="2:7" ht="16.5" thickBot="1">
      <c r="B275" s="236" t="s">
        <v>161</v>
      </c>
      <c r="C275" s="237"/>
      <c r="D275" s="248">
        <f>D59</f>
        <v>26304</v>
      </c>
      <c r="E275" s="270">
        <f>E59</f>
        <v>40649</v>
      </c>
      <c r="F275" s="270">
        <f>F59</f>
        <v>40649</v>
      </c>
      <c r="G275" s="298">
        <f t="shared" si="18"/>
        <v>0</v>
      </c>
    </row>
    <row r="276" spans="2:5" ht="15.75">
      <c r="B276" s="301"/>
      <c r="C276" s="302"/>
      <c r="D276" s="303"/>
      <c r="E276" s="303"/>
    </row>
    <row r="277" spans="2:5" ht="15.75">
      <c r="B277" s="301"/>
      <c r="C277" s="302"/>
      <c r="D277" s="303"/>
      <c r="E277" s="303"/>
    </row>
    <row r="279" spans="2:5" s="172" customFormat="1" ht="12.75" customHeight="1">
      <c r="B279" s="94" t="s">
        <v>266</v>
      </c>
      <c r="C279" s="96"/>
      <c r="D279" s="91"/>
      <c r="E279" s="91"/>
    </row>
    <row r="280" spans="2:5" s="172" customFormat="1" ht="14.25" customHeight="1">
      <c r="B280" s="94" t="s">
        <v>267</v>
      </c>
      <c r="C280" s="95"/>
      <c r="D280" s="93"/>
      <c r="E280" s="299"/>
    </row>
    <row r="281" spans="2:5" s="172" customFormat="1" ht="12.75" customHeight="1">
      <c r="B281" s="94"/>
      <c r="C281" s="93"/>
      <c r="D281" s="93"/>
      <c r="E281" s="299"/>
    </row>
    <row r="282" spans="2:5" s="172" customFormat="1" ht="12.75" customHeight="1">
      <c r="B282" s="91"/>
      <c r="C282" s="95"/>
      <c r="D282" s="95"/>
      <c r="E282" s="299"/>
    </row>
    <row r="283" spans="2:3" s="172" customFormat="1" ht="12.75" customHeight="1">
      <c r="B283" s="91"/>
      <c r="C283" s="96"/>
    </row>
    <row r="284" spans="2:5" s="172" customFormat="1" ht="12.75" customHeight="1">
      <c r="B284" s="91"/>
      <c r="C284" s="309"/>
      <c r="D284" s="310"/>
      <c r="E284" s="98"/>
    </row>
    <row r="285" spans="2:5" s="172" customFormat="1" ht="12.75" customHeight="1">
      <c r="B285" s="90"/>
      <c r="C285" s="309"/>
      <c r="D285" s="313"/>
      <c r="E285" s="98"/>
    </row>
    <row r="286" spans="2:3" s="172" customFormat="1" ht="12.75" customHeight="1">
      <c r="B286" s="91"/>
      <c r="C286" s="96"/>
    </row>
    <row r="287" spans="2:3" s="172" customFormat="1" ht="12.75" customHeight="1">
      <c r="B287" s="91"/>
      <c r="C287" s="96"/>
    </row>
    <row r="288" spans="2:3" s="172" customFormat="1" ht="12.75" customHeight="1">
      <c r="B288" s="91"/>
      <c r="C288" s="96"/>
    </row>
    <row r="289" spans="2:3" s="172" customFormat="1" ht="12.75" customHeight="1">
      <c r="B289" s="91"/>
      <c r="C289" s="96"/>
    </row>
    <row r="290" spans="2:3" s="172" customFormat="1" ht="12.75" customHeight="1">
      <c r="B290" s="91"/>
      <c r="C290" s="96"/>
    </row>
    <row r="291" spans="2:3" s="172" customFormat="1" ht="15.75">
      <c r="B291" s="91"/>
      <c r="C291" s="96"/>
    </row>
    <row r="292" spans="2:3" s="172" customFormat="1" ht="15.75">
      <c r="B292" s="90"/>
      <c r="C292" s="96"/>
    </row>
    <row r="293" s="172" customFormat="1" ht="15.75">
      <c r="C293" s="96"/>
    </row>
    <row r="294" s="172" customFormat="1" ht="15.75">
      <c r="C294" s="96"/>
    </row>
    <row r="295" spans="2:3" s="172" customFormat="1" ht="15.75">
      <c r="B295" s="91"/>
      <c r="C295" s="96"/>
    </row>
    <row r="296" spans="2:3" ht="15.75">
      <c r="B296" s="91"/>
      <c r="C296" s="96"/>
    </row>
    <row r="297" spans="1:5" ht="15">
      <c r="A297" s="240"/>
      <c r="B297" s="1"/>
      <c r="C297" s="55"/>
      <c r="D297" s="55"/>
      <c r="E297" s="300"/>
    </row>
    <row r="298" spans="1:4" ht="15.75">
      <c r="A298" s="240"/>
      <c r="B298" s="172"/>
      <c r="C298" s="239"/>
      <c r="D298" s="172"/>
    </row>
    <row r="299" spans="1:4" ht="15.75">
      <c r="A299" s="240"/>
      <c r="B299" s="172"/>
      <c r="C299" s="239"/>
      <c r="D299" s="238"/>
    </row>
    <row r="300" spans="2:4" ht="15.75">
      <c r="B300" s="172"/>
      <c r="C300" s="239"/>
      <c r="D300" s="238"/>
    </row>
    <row r="301" spans="2:4" ht="15.75">
      <c r="B301" s="172"/>
      <c r="C301" s="239"/>
      <c r="D301" s="238"/>
    </row>
    <row r="302" spans="3:4" ht="15.75">
      <c r="C302" s="239"/>
      <c r="D302" s="238"/>
    </row>
    <row r="303" spans="3:4" ht="15.75">
      <c r="C303" s="239"/>
      <c r="D303" s="238"/>
    </row>
    <row r="304" spans="2:4" ht="15.75">
      <c r="B304" s="172"/>
      <c r="C304" s="172"/>
      <c r="D304" s="172"/>
    </row>
  </sheetData>
  <sheetProtection selectLockedCells="1" selectUnlockedCells="1"/>
  <mergeCells count="11">
    <mergeCell ref="G15:G17"/>
    <mergeCell ref="C4:F4"/>
    <mergeCell ref="C5:F5"/>
    <mergeCell ref="B9:F9"/>
    <mergeCell ref="E15:E17"/>
    <mergeCell ref="B10:C10"/>
    <mergeCell ref="B11:D11"/>
    <mergeCell ref="B15:B17"/>
    <mergeCell ref="C15:C17"/>
    <mergeCell ref="D15:D17"/>
    <mergeCell ref="F15:F17"/>
  </mergeCells>
  <printOptions/>
  <pageMargins left="0.15748031496062992" right="0.11811023622047245" top="0.2362204724409449" bottom="0.2362204724409449" header="0.8267716535433072" footer="0.15748031496062992"/>
  <pageSetup horizontalDpi="600" verticalDpi="600" orientation="portrait" paperSize="9" scale="63" r:id="rId1"/>
  <rowBreaks count="3" manualBreakCount="3">
    <brk id="84" max="6" man="1"/>
    <brk id="166" max="6" man="1"/>
    <brk id="245" max="6" man="1"/>
  </rowBreaks>
</worksheet>
</file>

<file path=xl/worksheets/sheet3.xml><?xml version="1.0" encoding="utf-8"?>
<worksheet xmlns="http://schemas.openxmlformats.org/spreadsheetml/2006/main" xmlns:r="http://schemas.openxmlformats.org/officeDocument/2006/relationships">
  <dimension ref="A2:M300"/>
  <sheetViews>
    <sheetView zoomScale="70" zoomScaleNormal="70" zoomScaleSheetLayoutView="75" zoomScalePageLayoutView="0" workbookViewId="0" topLeftCell="A268">
      <selection activeCell="C288" sqref="C288:E289"/>
    </sheetView>
  </sheetViews>
  <sheetFormatPr defaultColWidth="95.57421875" defaultRowHeight="12.75"/>
  <cols>
    <col min="1" max="1" width="1.8515625" style="168" customWidth="1"/>
    <col min="2" max="2" width="97.140625" style="168" customWidth="1"/>
    <col min="3" max="3" width="15.421875" style="168" customWidth="1"/>
    <col min="4" max="4" width="17.57421875" style="168" hidden="1" customWidth="1"/>
    <col min="5" max="5" width="19.140625" style="168" customWidth="1"/>
    <col min="6" max="6" width="13.57421875" style="168" customWidth="1"/>
    <col min="7" max="7" width="21.57421875" style="168" customWidth="1"/>
    <col min="8" max="8" width="24.7109375" style="168" customWidth="1"/>
    <col min="9" max="9" width="17.8515625" style="168" customWidth="1"/>
    <col min="10" max="10" width="41.8515625" style="168" customWidth="1"/>
    <col min="11" max="16384" width="95.57421875" style="168" customWidth="1"/>
  </cols>
  <sheetData>
    <row r="2" ht="15">
      <c r="B2" s="168" t="s">
        <v>0</v>
      </c>
    </row>
    <row r="4" spans="2:3" s="172" customFormat="1" ht="13.5" customHeight="1">
      <c r="B4" s="173"/>
      <c r="C4" s="174"/>
    </row>
    <row r="5" spans="2:6" s="172" customFormat="1" ht="15.75">
      <c r="B5" s="315" t="s">
        <v>225</v>
      </c>
      <c r="C5" s="315"/>
      <c r="D5" s="315"/>
      <c r="E5" s="315"/>
      <c r="F5" s="315"/>
    </row>
    <row r="6" spans="2:5" s="172" customFormat="1" ht="15.75">
      <c r="B6" s="315" t="s">
        <v>260</v>
      </c>
      <c r="C6" s="315"/>
      <c r="D6" s="173"/>
      <c r="E6" s="173"/>
    </row>
    <row r="7" spans="2:4" s="172" customFormat="1" ht="15.75">
      <c r="B7" s="322"/>
      <c r="C7" s="322"/>
      <c r="D7" s="322"/>
    </row>
    <row r="8" spans="2:5" s="172" customFormat="1" ht="15.75">
      <c r="B8" s="165"/>
      <c r="C8" s="165"/>
      <c r="D8" s="165"/>
      <c r="E8" s="283" t="s">
        <v>1</v>
      </c>
    </row>
    <row r="9" spans="2:4" s="172" customFormat="1" ht="15.75">
      <c r="B9" s="165"/>
      <c r="C9" s="165"/>
      <c r="D9" s="165"/>
    </row>
    <row r="10" s="172" customFormat="1" ht="25.5" customHeight="1" thickBot="1">
      <c r="E10" s="284" t="s">
        <v>2</v>
      </c>
    </row>
    <row r="11" spans="1:5" s="260" customFormat="1" ht="12.75" customHeight="1">
      <c r="A11" s="259"/>
      <c r="B11" s="333" t="s">
        <v>3</v>
      </c>
      <c r="C11" s="336" t="s">
        <v>4</v>
      </c>
      <c r="D11" s="339" t="s">
        <v>239</v>
      </c>
      <c r="E11" s="330" t="s">
        <v>240</v>
      </c>
    </row>
    <row r="12" spans="1:13" s="260" customFormat="1" ht="33" customHeight="1">
      <c r="A12" s="259"/>
      <c r="B12" s="334"/>
      <c r="C12" s="337"/>
      <c r="D12" s="340"/>
      <c r="E12" s="331"/>
      <c r="G12" s="261"/>
      <c r="H12" s="261"/>
      <c r="I12" s="261"/>
      <c r="J12" s="262"/>
      <c r="K12" s="261"/>
      <c r="L12" s="261"/>
      <c r="M12" s="261"/>
    </row>
    <row r="13" spans="1:13" s="260" customFormat="1" ht="30" customHeight="1" thickBot="1">
      <c r="A13" s="259"/>
      <c r="B13" s="335"/>
      <c r="C13" s="338"/>
      <c r="D13" s="340"/>
      <c r="E13" s="332"/>
      <c r="G13" s="262"/>
      <c r="H13" s="262"/>
      <c r="I13" s="263"/>
      <c r="J13" s="262"/>
      <c r="K13" s="263"/>
      <c r="L13" s="263"/>
      <c r="M13" s="263"/>
    </row>
    <row r="14" spans="1:5" ht="10.5" customHeight="1" thickBot="1">
      <c r="A14" s="264"/>
      <c r="B14" s="265">
        <v>1</v>
      </c>
      <c r="C14" s="265" t="s">
        <v>159</v>
      </c>
      <c r="D14" s="266" t="s">
        <v>224</v>
      </c>
      <c r="E14" s="285" t="s">
        <v>224</v>
      </c>
    </row>
    <row r="15" spans="2:5" ht="15" customHeight="1">
      <c r="B15" s="244" t="s">
        <v>5</v>
      </c>
      <c r="C15" s="245"/>
      <c r="D15" s="246">
        <f>D16</f>
        <v>75645</v>
      </c>
      <c r="E15" s="286">
        <f>E16</f>
        <v>64554</v>
      </c>
    </row>
    <row r="16" spans="2:5" ht="15" customHeight="1">
      <c r="B16" s="175" t="s">
        <v>6</v>
      </c>
      <c r="C16" s="66"/>
      <c r="D16" s="67">
        <f>D17+D46</f>
        <v>75645</v>
      </c>
      <c r="E16" s="287">
        <f>E17+E46</f>
        <v>64554</v>
      </c>
    </row>
    <row r="17" spans="2:5" ht="15" customHeight="1">
      <c r="B17" s="176" t="s">
        <v>7</v>
      </c>
      <c r="C17" s="69"/>
      <c r="D17" s="70">
        <f>D19+D21</f>
        <v>39464</v>
      </c>
      <c r="E17" s="288">
        <f>E19+E21</f>
        <v>49599</v>
      </c>
    </row>
    <row r="18" spans="2:5" ht="19.5" customHeight="1">
      <c r="B18" s="177" t="s">
        <v>8</v>
      </c>
      <c r="C18" s="69"/>
      <c r="D18" s="70">
        <f>D19</f>
        <v>0</v>
      </c>
      <c r="E18" s="288">
        <f>E19</f>
        <v>0</v>
      </c>
    </row>
    <row r="19" spans="2:5" ht="36.75" customHeight="1">
      <c r="B19" s="177" t="s">
        <v>9</v>
      </c>
      <c r="C19" s="72" t="s">
        <v>10</v>
      </c>
      <c r="D19" s="70">
        <f>D20</f>
        <v>0</v>
      </c>
      <c r="E19" s="288">
        <f>E20</f>
        <v>0</v>
      </c>
    </row>
    <row r="20" spans="2:5" ht="17.25" customHeight="1">
      <c r="B20" s="178" t="s">
        <v>11</v>
      </c>
      <c r="C20" s="74" t="s">
        <v>12</v>
      </c>
      <c r="D20" s="75">
        <v>0</v>
      </c>
      <c r="E20" s="279">
        <v>0</v>
      </c>
    </row>
    <row r="21" spans="2:5" ht="15" customHeight="1">
      <c r="B21" s="177" t="s">
        <v>13</v>
      </c>
      <c r="C21" s="72" t="s">
        <v>14</v>
      </c>
      <c r="D21" s="76">
        <f>D22</f>
        <v>39464</v>
      </c>
      <c r="E21" s="269">
        <f>E22</f>
        <v>49599</v>
      </c>
    </row>
    <row r="22" spans="2:5" ht="18" customHeight="1">
      <c r="B22" s="179" t="s">
        <v>15</v>
      </c>
      <c r="C22" s="69" t="s">
        <v>16</v>
      </c>
      <c r="D22" s="76">
        <v>39464</v>
      </c>
      <c r="E22" s="269">
        <f>E23+E24+E25+E26+E27+E28+E29+E30+E31+E32+E33+E34+E35+E36+E37+E38+E39+E40+E41+E42+E43+E44+E45</f>
        <v>49599</v>
      </c>
    </row>
    <row r="23" spans="2:5" ht="77.25" customHeight="1">
      <c r="B23" s="280" t="s">
        <v>259</v>
      </c>
      <c r="C23" s="79" t="s">
        <v>17</v>
      </c>
      <c r="D23" s="80"/>
      <c r="E23" s="289">
        <v>7227</v>
      </c>
    </row>
    <row r="24" spans="2:5" ht="41.25" customHeight="1">
      <c r="B24" s="280" t="s">
        <v>18</v>
      </c>
      <c r="C24" s="79" t="s">
        <v>19</v>
      </c>
      <c r="D24" s="80"/>
      <c r="E24" s="289">
        <v>850</v>
      </c>
    </row>
    <row r="25" spans="2:5" ht="52.5" customHeight="1">
      <c r="B25" s="280" t="s">
        <v>241</v>
      </c>
      <c r="C25" s="79" t="s">
        <v>177</v>
      </c>
      <c r="D25" s="181"/>
      <c r="E25" s="289">
        <v>10500</v>
      </c>
    </row>
    <row r="26" spans="2:5" ht="123.75" customHeight="1">
      <c r="B26" s="280" t="s">
        <v>242</v>
      </c>
      <c r="C26" s="79" t="s">
        <v>21</v>
      </c>
      <c r="D26" s="80"/>
      <c r="E26" s="289">
        <v>7200</v>
      </c>
    </row>
    <row r="27" spans="2:5" ht="51.75" customHeight="1">
      <c r="B27" s="280" t="s">
        <v>22</v>
      </c>
      <c r="C27" s="79" t="s">
        <v>23</v>
      </c>
      <c r="D27" s="80"/>
      <c r="E27" s="289">
        <v>1386</v>
      </c>
    </row>
    <row r="28" spans="2:5" ht="64.5" customHeight="1">
      <c r="B28" s="281" t="s">
        <v>24</v>
      </c>
      <c r="C28" s="79" t="s">
        <v>25</v>
      </c>
      <c r="D28" s="80"/>
      <c r="E28" s="289">
        <v>5725</v>
      </c>
    </row>
    <row r="29" spans="2:5" ht="64.5" customHeight="1">
      <c r="B29" s="280" t="s">
        <v>26</v>
      </c>
      <c r="C29" s="79" t="s">
        <v>27</v>
      </c>
      <c r="D29" s="80"/>
      <c r="E29" s="289">
        <v>191</v>
      </c>
    </row>
    <row r="30" spans="2:5" ht="46.5" customHeight="1">
      <c r="B30" s="180" t="s">
        <v>28</v>
      </c>
      <c r="C30" s="79" t="s">
        <v>29</v>
      </c>
      <c r="D30" s="80"/>
      <c r="E30" s="289">
        <v>160</v>
      </c>
    </row>
    <row r="31" spans="2:5" ht="46.5" customHeight="1">
      <c r="B31" s="280" t="s">
        <v>243</v>
      </c>
      <c r="C31" s="79" t="s">
        <v>227</v>
      </c>
      <c r="D31" s="80"/>
      <c r="E31" s="289">
        <v>0</v>
      </c>
    </row>
    <row r="32" spans="2:5" ht="46.5" customHeight="1">
      <c r="B32" s="280" t="s">
        <v>244</v>
      </c>
      <c r="C32" s="79" t="s">
        <v>254</v>
      </c>
      <c r="D32" s="80"/>
      <c r="E32" s="289">
        <v>0</v>
      </c>
    </row>
    <row r="33" spans="2:5" ht="46.5" customHeight="1">
      <c r="B33" s="280" t="s">
        <v>245</v>
      </c>
      <c r="C33" s="79" t="s">
        <v>255</v>
      </c>
      <c r="D33" s="80"/>
      <c r="E33" s="289">
        <v>0</v>
      </c>
    </row>
    <row r="34" spans="2:5" ht="27" customHeight="1">
      <c r="B34" s="280" t="s">
        <v>178</v>
      </c>
      <c r="C34" s="79" t="s">
        <v>30</v>
      </c>
      <c r="D34" s="80"/>
      <c r="E34" s="289">
        <v>15</v>
      </c>
    </row>
    <row r="35" spans="2:5" ht="27" customHeight="1">
      <c r="B35" s="280" t="s">
        <v>246</v>
      </c>
      <c r="C35" s="79" t="s">
        <v>256</v>
      </c>
      <c r="D35" s="80"/>
      <c r="E35" s="289">
        <v>0</v>
      </c>
    </row>
    <row r="36" spans="2:5" ht="100.5" customHeight="1">
      <c r="B36" s="280" t="s">
        <v>247</v>
      </c>
      <c r="C36" s="84" t="s">
        <v>32</v>
      </c>
      <c r="D36" s="80"/>
      <c r="E36" s="289">
        <v>3000</v>
      </c>
    </row>
    <row r="37" spans="2:5" ht="126" customHeight="1">
      <c r="B37" s="280" t="s">
        <v>248</v>
      </c>
      <c r="C37" s="84" t="s">
        <v>33</v>
      </c>
      <c r="D37" s="80"/>
      <c r="E37" s="289">
        <v>6968</v>
      </c>
    </row>
    <row r="38" spans="2:5" ht="64.5" customHeight="1">
      <c r="B38" s="280" t="s">
        <v>34</v>
      </c>
      <c r="C38" s="85" t="s">
        <v>35</v>
      </c>
      <c r="D38" s="86"/>
      <c r="E38" s="289">
        <v>4650</v>
      </c>
    </row>
    <row r="39" spans="2:5" ht="109.5" customHeight="1">
      <c r="B39" s="282" t="s">
        <v>249</v>
      </c>
      <c r="C39" s="88" t="s">
        <v>36</v>
      </c>
      <c r="D39" s="89"/>
      <c r="E39" s="289">
        <v>16</v>
      </c>
    </row>
    <row r="40" spans="2:5" ht="75.75" customHeight="1">
      <c r="B40" s="282" t="s">
        <v>250</v>
      </c>
      <c r="C40" s="88" t="s">
        <v>37</v>
      </c>
      <c r="D40" s="89"/>
      <c r="E40" s="289">
        <v>51</v>
      </c>
    </row>
    <row r="41" spans="2:5" ht="75.75" customHeight="1">
      <c r="B41" s="282" t="s">
        <v>251</v>
      </c>
      <c r="C41" s="88" t="s">
        <v>200</v>
      </c>
      <c r="D41" s="89"/>
      <c r="E41" s="289">
        <v>0</v>
      </c>
    </row>
    <row r="42" spans="2:5" ht="93.75" customHeight="1">
      <c r="B42" s="282" t="s">
        <v>187</v>
      </c>
      <c r="C42" s="88" t="s">
        <v>220</v>
      </c>
      <c r="D42" s="89"/>
      <c r="E42" s="289">
        <v>100</v>
      </c>
    </row>
    <row r="43" spans="2:5" ht="35.25" customHeight="1">
      <c r="B43" s="282" t="s">
        <v>252</v>
      </c>
      <c r="C43" s="84" t="s">
        <v>222</v>
      </c>
      <c r="D43" s="113"/>
      <c r="E43" s="289">
        <v>1500</v>
      </c>
    </row>
    <row r="44" spans="2:5" ht="36" customHeight="1">
      <c r="B44" s="282" t="s">
        <v>221</v>
      </c>
      <c r="C44" s="84" t="s">
        <v>257</v>
      </c>
      <c r="D44" s="113"/>
      <c r="E44" s="289">
        <v>60</v>
      </c>
    </row>
    <row r="45" spans="2:5" ht="78.75" customHeight="1">
      <c r="B45" s="282" t="s">
        <v>253</v>
      </c>
      <c r="C45" s="84" t="s">
        <v>258</v>
      </c>
      <c r="D45" s="113"/>
      <c r="E45" s="289">
        <v>0</v>
      </c>
    </row>
    <row r="46" spans="2:5" ht="15.75">
      <c r="B46" s="182" t="s">
        <v>38</v>
      </c>
      <c r="C46" s="69"/>
      <c r="D46" s="167">
        <f>D47+D49</f>
        <v>36181</v>
      </c>
      <c r="E46" s="290">
        <f>E47+E49</f>
        <v>14955</v>
      </c>
    </row>
    <row r="47" spans="1:5" ht="15.75">
      <c r="A47" s="241"/>
      <c r="B47" s="243" t="s">
        <v>39</v>
      </c>
      <c r="C47" s="250" t="s">
        <v>40</v>
      </c>
      <c r="D47" s="251">
        <f>D48</f>
        <v>35736</v>
      </c>
      <c r="E47" s="291">
        <f>E48</f>
        <v>14405</v>
      </c>
    </row>
    <row r="48" spans="1:5" ht="15.75">
      <c r="A48" s="241"/>
      <c r="B48" s="242" t="s">
        <v>41</v>
      </c>
      <c r="C48" s="252" t="s">
        <v>42</v>
      </c>
      <c r="D48" s="253">
        <v>35736</v>
      </c>
      <c r="E48" s="289">
        <v>14405</v>
      </c>
    </row>
    <row r="49" spans="2:5" ht="15.75">
      <c r="B49" s="166" t="s">
        <v>43</v>
      </c>
      <c r="C49" s="69" t="s">
        <v>44</v>
      </c>
      <c r="D49" s="170">
        <f>D50</f>
        <v>445</v>
      </c>
      <c r="E49" s="292">
        <f>E50</f>
        <v>550</v>
      </c>
    </row>
    <row r="50" spans="2:5" ht="15">
      <c r="B50" s="171" t="s">
        <v>45</v>
      </c>
      <c r="C50" s="84" t="s">
        <v>46</v>
      </c>
      <c r="D50" s="169">
        <v>445</v>
      </c>
      <c r="E50" s="289">
        <v>550</v>
      </c>
    </row>
    <row r="51" spans="2:5" ht="15.75">
      <c r="B51" s="166" t="s">
        <v>190</v>
      </c>
      <c r="C51" s="69" t="s">
        <v>191</v>
      </c>
      <c r="D51" s="170">
        <f>D52</f>
        <v>0</v>
      </c>
      <c r="E51" s="292">
        <f>E52</f>
        <v>0</v>
      </c>
    </row>
    <row r="52" spans="2:5" ht="14.25" customHeight="1">
      <c r="B52" s="171" t="s">
        <v>192</v>
      </c>
      <c r="C52" s="84" t="s">
        <v>193</v>
      </c>
      <c r="D52" s="169">
        <v>0</v>
      </c>
      <c r="E52" s="289">
        <v>0</v>
      </c>
    </row>
    <row r="53" spans="2:5" ht="15.75">
      <c r="B53" s="176" t="s">
        <v>47</v>
      </c>
      <c r="C53" s="72"/>
      <c r="D53" s="183"/>
      <c r="E53" s="289"/>
    </row>
    <row r="54" spans="2:5" ht="15.75">
      <c r="B54" s="184" t="s">
        <v>213</v>
      </c>
      <c r="C54" s="72"/>
      <c r="D54" s="183">
        <f>D57+D76</f>
        <v>26304</v>
      </c>
      <c r="E54" s="183">
        <f>E57+E76</f>
        <v>40649</v>
      </c>
    </row>
    <row r="55" spans="2:5" ht="15.75">
      <c r="B55" s="184" t="s">
        <v>214</v>
      </c>
      <c r="C55" s="72"/>
      <c r="D55" s="183">
        <f>D58+D77</f>
        <v>26304</v>
      </c>
      <c r="E55" s="183">
        <f>E58+E77</f>
        <v>40649</v>
      </c>
    </row>
    <row r="56" spans="2:5" ht="15.75">
      <c r="B56" s="185" t="s">
        <v>48</v>
      </c>
      <c r="C56" s="186" t="s">
        <v>17</v>
      </c>
      <c r="D56" s="183"/>
      <c r="E56" s="289"/>
    </row>
    <row r="57" spans="2:5" ht="15.75">
      <c r="B57" s="184" t="s">
        <v>213</v>
      </c>
      <c r="C57" s="186"/>
      <c r="D57" s="183">
        <f>D61+D64+D67+D70+D73</f>
        <v>25378</v>
      </c>
      <c r="E57" s="183">
        <f>E61+E64+E67+E70+E73</f>
        <v>39647</v>
      </c>
    </row>
    <row r="58" spans="2:5" ht="15.75">
      <c r="B58" s="184" t="s">
        <v>214</v>
      </c>
      <c r="C58" s="186"/>
      <c r="D58" s="183">
        <f>D62+D65+D68+D71+D74</f>
        <v>25378</v>
      </c>
      <c r="E58" s="183">
        <f>E62+E65+E68+E71+E74</f>
        <v>39647</v>
      </c>
    </row>
    <row r="59" spans="2:5" ht="15.75">
      <c r="B59" s="185"/>
      <c r="C59" s="186"/>
      <c r="D59" s="183"/>
      <c r="E59" s="279"/>
    </row>
    <row r="60" spans="2:5" ht="15.75">
      <c r="B60" s="185" t="s">
        <v>49</v>
      </c>
      <c r="C60" s="186">
        <v>10</v>
      </c>
      <c r="D60" s="183"/>
      <c r="E60" s="279"/>
    </row>
    <row r="61" spans="2:5" ht="15.75">
      <c r="B61" s="184" t="s">
        <v>213</v>
      </c>
      <c r="C61" s="186"/>
      <c r="D61" s="187">
        <f>D89</f>
        <v>21595</v>
      </c>
      <c r="E61" s="183">
        <f>E89</f>
        <v>29375</v>
      </c>
    </row>
    <row r="62" spans="2:5" ht="15.75">
      <c r="B62" s="184" t="s">
        <v>214</v>
      </c>
      <c r="C62" s="186"/>
      <c r="D62" s="187">
        <f>D90</f>
        <v>21595</v>
      </c>
      <c r="E62" s="183">
        <f>E90</f>
        <v>29375</v>
      </c>
    </row>
    <row r="63" spans="2:5" ht="15.75">
      <c r="B63" s="185" t="s">
        <v>50</v>
      </c>
      <c r="C63" s="186">
        <v>20</v>
      </c>
      <c r="D63" s="188"/>
      <c r="E63" s="279"/>
    </row>
    <row r="64" spans="2:5" ht="15.75">
      <c r="B64" s="184" t="s">
        <v>213</v>
      </c>
      <c r="C64" s="186"/>
      <c r="D64" s="188">
        <f>D148</f>
        <v>3783</v>
      </c>
      <c r="E64" s="189">
        <f>E148</f>
        <v>7618</v>
      </c>
    </row>
    <row r="65" spans="2:5" ht="15.75">
      <c r="B65" s="184" t="s">
        <v>214</v>
      </c>
      <c r="C65" s="186"/>
      <c r="D65" s="188">
        <f>D149</f>
        <v>3783</v>
      </c>
      <c r="E65" s="189">
        <f>E149</f>
        <v>7618</v>
      </c>
    </row>
    <row r="66" spans="2:5" ht="31.5">
      <c r="B66" s="182" t="s">
        <v>51</v>
      </c>
      <c r="C66" s="186" t="s">
        <v>52</v>
      </c>
      <c r="D66" s="188"/>
      <c r="E66" s="279"/>
    </row>
    <row r="67" spans="2:5" ht="15.75">
      <c r="B67" s="184" t="s">
        <v>213</v>
      </c>
      <c r="C67" s="186"/>
      <c r="D67" s="189">
        <f>D230</f>
        <v>0</v>
      </c>
      <c r="E67" s="288">
        <f>E230</f>
        <v>560</v>
      </c>
    </row>
    <row r="68" spans="2:5" ht="15.75">
      <c r="B68" s="184" t="s">
        <v>214</v>
      </c>
      <c r="C68" s="186"/>
      <c r="D68" s="189">
        <f>D231</f>
        <v>0</v>
      </c>
      <c r="E68" s="288">
        <f>E231</f>
        <v>560</v>
      </c>
    </row>
    <row r="69" spans="2:5" ht="15.75">
      <c r="B69" s="271" t="s">
        <v>228</v>
      </c>
      <c r="C69" s="228">
        <v>57</v>
      </c>
      <c r="D69" s="188"/>
      <c r="E69" s="289"/>
    </row>
    <row r="70" spans="2:5" ht="15.75">
      <c r="B70" s="195" t="s">
        <v>213</v>
      </c>
      <c r="C70" s="228"/>
      <c r="D70" s="274">
        <f>D240</f>
        <v>0</v>
      </c>
      <c r="E70" s="293">
        <f>E240</f>
        <v>1234</v>
      </c>
    </row>
    <row r="71" spans="2:5" ht="15.75">
      <c r="B71" s="195" t="s">
        <v>214</v>
      </c>
      <c r="C71" s="228"/>
      <c r="D71" s="274">
        <f>D241</f>
        <v>0</v>
      </c>
      <c r="E71" s="293">
        <f>E241</f>
        <v>1234</v>
      </c>
    </row>
    <row r="72" spans="2:5" ht="15.75">
      <c r="B72" s="271" t="s">
        <v>233</v>
      </c>
      <c r="C72" s="228">
        <v>59.4</v>
      </c>
      <c r="D72" s="188"/>
      <c r="E72" s="289"/>
    </row>
    <row r="73" spans="2:5" ht="15.75">
      <c r="B73" s="195" t="s">
        <v>213</v>
      </c>
      <c r="C73" s="228"/>
      <c r="D73" s="274">
        <f>D250</f>
        <v>0</v>
      </c>
      <c r="E73" s="293">
        <f>E250</f>
        <v>860</v>
      </c>
    </row>
    <row r="74" spans="2:5" ht="15.75">
      <c r="B74" s="195" t="s">
        <v>214</v>
      </c>
      <c r="C74" s="228"/>
      <c r="D74" s="274">
        <f>D251</f>
        <v>0</v>
      </c>
      <c r="E74" s="293">
        <f>E251</f>
        <v>860</v>
      </c>
    </row>
    <row r="75" spans="2:5" ht="15.75">
      <c r="B75" s="185" t="s">
        <v>53</v>
      </c>
      <c r="C75" s="186">
        <v>70</v>
      </c>
      <c r="D75" s="190"/>
      <c r="E75" s="289"/>
    </row>
    <row r="76" spans="2:5" ht="15.75">
      <c r="B76" s="191" t="s">
        <v>213</v>
      </c>
      <c r="C76" s="186"/>
      <c r="D76" s="190">
        <f>D79</f>
        <v>926</v>
      </c>
      <c r="E76" s="294">
        <f>E79</f>
        <v>1002</v>
      </c>
    </row>
    <row r="77" spans="2:5" ht="15.75">
      <c r="B77" s="191" t="s">
        <v>214</v>
      </c>
      <c r="C77" s="186"/>
      <c r="D77" s="190">
        <f>D80</f>
        <v>926</v>
      </c>
      <c r="E77" s="294">
        <f>E80</f>
        <v>1002</v>
      </c>
    </row>
    <row r="78" spans="2:5" ht="15.75">
      <c r="B78" s="185" t="s">
        <v>54</v>
      </c>
      <c r="C78" s="192">
        <v>71</v>
      </c>
      <c r="D78" s="193"/>
      <c r="E78" s="289"/>
    </row>
    <row r="79" spans="2:5" ht="15">
      <c r="B79" s="191" t="s">
        <v>213</v>
      </c>
      <c r="C79" s="192"/>
      <c r="D79" s="193">
        <f>D259</f>
        <v>926</v>
      </c>
      <c r="E79" s="295">
        <f>E264+E267</f>
        <v>1002</v>
      </c>
    </row>
    <row r="80" spans="2:5" ht="15">
      <c r="B80" s="191" t="s">
        <v>214</v>
      </c>
      <c r="C80" s="192"/>
      <c r="D80" s="193">
        <f>D260</f>
        <v>926</v>
      </c>
      <c r="E80" s="295">
        <f>E265+E268</f>
        <v>1002</v>
      </c>
    </row>
    <row r="81" spans="2:5" ht="15.75">
      <c r="B81" s="182" t="s">
        <v>55</v>
      </c>
      <c r="C81" s="69" t="s">
        <v>56</v>
      </c>
      <c r="D81" s="190"/>
      <c r="E81" s="289"/>
    </row>
    <row r="82" spans="2:5" ht="15.75">
      <c r="B82" s="194" t="s">
        <v>57</v>
      </c>
      <c r="C82" s="69" t="s">
        <v>58</v>
      </c>
      <c r="D82" s="190"/>
      <c r="E82" s="289"/>
    </row>
    <row r="83" spans="2:5" ht="15.75">
      <c r="B83" s="195" t="s">
        <v>213</v>
      </c>
      <c r="C83" s="69"/>
      <c r="D83" s="190">
        <f>D86+D259</f>
        <v>26304</v>
      </c>
      <c r="E83" s="294">
        <f>E86+E259</f>
        <v>38555</v>
      </c>
    </row>
    <row r="84" spans="2:5" ht="15.75">
      <c r="B84" s="195" t="s">
        <v>214</v>
      </c>
      <c r="C84" s="69"/>
      <c r="D84" s="190">
        <f>D87+D260</f>
        <v>26304</v>
      </c>
      <c r="E84" s="294">
        <f>E87+E260</f>
        <v>38555</v>
      </c>
    </row>
    <row r="85" spans="2:5" ht="15.75">
      <c r="B85" s="185" t="s">
        <v>48</v>
      </c>
      <c r="C85" s="186" t="s">
        <v>17</v>
      </c>
      <c r="D85" s="183"/>
      <c r="E85" s="289"/>
    </row>
    <row r="86" spans="2:5" ht="15.75">
      <c r="B86" s="195" t="s">
        <v>213</v>
      </c>
      <c r="C86" s="186"/>
      <c r="D86" s="183">
        <f>D89+D148+D230</f>
        <v>25378</v>
      </c>
      <c r="E86" s="268">
        <f>E89+E148+E230</f>
        <v>37553</v>
      </c>
    </row>
    <row r="87" spans="2:5" ht="15.75">
      <c r="B87" s="195" t="s">
        <v>214</v>
      </c>
      <c r="C87" s="186"/>
      <c r="D87" s="183">
        <f>D90+D149+D231</f>
        <v>25378</v>
      </c>
      <c r="E87" s="268">
        <f>E90+E149+E231</f>
        <v>37553</v>
      </c>
    </row>
    <row r="88" spans="2:5" ht="15.75">
      <c r="B88" s="185" t="s">
        <v>59</v>
      </c>
      <c r="C88" s="186">
        <v>10</v>
      </c>
      <c r="D88" s="183"/>
      <c r="E88" s="289"/>
    </row>
    <row r="89" spans="2:5" ht="15.75">
      <c r="B89" s="195" t="s">
        <v>213</v>
      </c>
      <c r="C89" s="186"/>
      <c r="D89" s="183">
        <f>D92+D116+D126</f>
        <v>21595</v>
      </c>
      <c r="E89" s="268">
        <f>E92+E116+E126</f>
        <v>29375</v>
      </c>
    </row>
    <row r="90" spans="2:5" ht="15.75">
      <c r="B90" s="195" t="s">
        <v>214</v>
      </c>
      <c r="C90" s="186"/>
      <c r="D90" s="183">
        <f>D93+D117+D127</f>
        <v>21595</v>
      </c>
      <c r="E90" s="268">
        <f>E93+E117+E127</f>
        <v>29375</v>
      </c>
    </row>
    <row r="91" spans="2:5" ht="15.75">
      <c r="B91" s="196" t="s">
        <v>60</v>
      </c>
      <c r="C91" s="186" t="s">
        <v>61</v>
      </c>
      <c r="D91" s="183"/>
      <c r="E91" s="289"/>
    </row>
    <row r="92" spans="2:5" ht="15.75">
      <c r="B92" s="197" t="s">
        <v>213</v>
      </c>
      <c r="C92" s="186"/>
      <c r="D92" s="198">
        <f>D95+D98+D101+D104+D107+D113</f>
        <v>20915</v>
      </c>
      <c r="E92" s="296">
        <f>E95+E98+E101+E104+E107+E110+E113</f>
        <v>28400</v>
      </c>
    </row>
    <row r="93" spans="2:5" ht="15.75">
      <c r="B93" s="197" t="s">
        <v>214</v>
      </c>
      <c r="C93" s="186"/>
      <c r="D93" s="198">
        <f>D96+D99+D102+D105+D108+D114</f>
        <v>20915</v>
      </c>
      <c r="E93" s="296">
        <f>E96+E99+E102+E105+E108+E111+E114</f>
        <v>28400</v>
      </c>
    </row>
    <row r="94" spans="2:5" ht="15">
      <c r="B94" s="199" t="s">
        <v>223</v>
      </c>
      <c r="C94" s="200" t="s">
        <v>63</v>
      </c>
      <c r="D94" s="201"/>
      <c r="E94" s="289"/>
    </row>
    <row r="95" spans="2:5" ht="15">
      <c r="B95" s="191" t="s">
        <v>213</v>
      </c>
      <c r="C95" s="201"/>
      <c r="D95" s="201">
        <v>19033</v>
      </c>
      <c r="E95" s="289">
        <v>23600</v>
      </c>
    </row>
    <row r="96" spans="2:5" ht="15">
      <c r="B96" s="191" t="s">
        <v>214</v>
      </c>
      <c r="C96" s="201"/>
      <c r="D96" s="201">
        <v>19033</v>
      </c>
      <c r="E96" s="289">
        <v>23600</v>
      </c>
    </row>
    <row r="97" spans="2:5" ht="15">
      <c r="B97" s="199" t="s">
        <v>216</v>
      </c>
      <c r="C97" s="201" t="s">
        <v>215</v>
      </c>
      <c r="D97" s="201"/>
      <c r="E97" s="289"/>
    </row>
    <row r="98" spans="2:5" ht="15">
      <c r="B98" s="191" t="s">
        <v>213</v>
      </c>
      <c r="C98" s="201"/>
      <c r="D98" s="201">
        <v>1094</v>
      </c>
      <c r="E98" s="289">
        <v>1770</v>
      </c>
    </row>
    <row r="99" spans="2:5" ht="15">
      <c r="B99" s="191" t="s">
        <v>214</v>
      </c>
      <c r="C99" s="201"/>
      <c r="D99" s="201">
        <v>1094</v>
      </c>
      <c r="E99" s="289">
        <v>1770</v>
      </c>
    </row>
    <row r="100" spans="2:5" ht="15">
      <c r="B100" s="202" t="s">
        <v>217</v>
      </c>
      <c r="C100" s="201" t="s">
        <v>65</v>
      </c>
      <c r="D100" s="201"/>
      <c r="E100" s="289"/>
    </row>
    <row r="101" spans="2:5" ht="15">
      <c r="B101" s="191" t="s">
        <v>213</v>
      </c>
      <c r="C101" s="201"/>
      <c r="D101" s="201">
        <v>0</v>
      </c>
      <c r="E101" s="289">
        <v>50</v>
      </c>
    </row>
    <row r="102" spans="2:5" ht="15">
      <c r="B102" s="191" t="s">
        <v>214</v>
      </c>
      <c r="C102" s="201"/>
      <c r="D102" s="201">
        <v>0</v>
      </c>
      <c r="E102" s="289">
        <v>50</v>
      </c>
    </row>
    <row r="103" spans="2:5" ht="15">
      <c r="B103" s="202" t="s">
        <v>66</v>
      </c>
      <c r="C103" s="201" t="s">
        <v>67</v>
      </c>
      <c r="D103" s="201"/>
      <c r="E103" s="289"/>
    </row>
    <row r="104" spans="2:5" ht="15">
      <c r="B104" s="191" t="s">
        <v>213</v>
      </c>
      <c r="C104" s="201"/>
      <c r="D104" s="201">
        <v>558</v>
      </c>
      <c r="E104" s="289">
        <v>800</v>
      </c>
    </row>
    <row r="105" spans="2:5" ht="15">
      <c r="B105" s="191" t="s">
        <v>214</v>
      </c>
      <c r="C105" s="201"/>
      <c r="D105" s="201">
        <v>558</v>
      </c>
      <c r="E105" s="289">
        <v>800</v>
      </c>
    </row>
    <row r="106" spans="2:5" ht="15">
      <c r="B106" s="202" t="s">
        <v>261</v>
      </c>
      <c r="C106" s="201" t="s">
        <v>69</v>
      </c>
      <c r="D106" s="201"/>
      <c r="E106" s="289"/>
    </row>
    <row r="107" spans="2:5" ht="15">
      <c r="B107" s="191" t="s">
        <v>213</v>
      </c>
      <c r="C107" s="201"/>
      <c r="D107" s="201">
        <v>42</v>
      </c>
      <c r="E107" s="289">
        <v>600</v>
      </c>
    </row>
    <row r="108" spans="2:5" ht="15">
      <c r="B108" s="191" t="s">
        <v>214</v>
      </c>
      <c r="C108" s="201"/>
      <c r="D108" s="201">
        <v>42</v>
      </c>
      <c r="E108" s="289">
        <v>600</v>
      </c>
    </row>
    <row r="109" spans="2:5" ht="15">
      <c r="B109" s="202" t="s">
        <v>262</v>
      </c>
      <c r="C109" s="201" t="s">
        <v>263</v>
      </c>
      <c r="D109" s="201"/>
      <c r="E109" s="289"/>
    </row>
    <row r="110" spans="2:5" ht="15">
      <c r="B110" s="191" t="s">
        <v>213</v>
      </c>
      <c r="C110" s="201"/>
      <c r="D110" s="201">
        <v>0</v>
      </c>
      <c r="E110" s="289">
        <v>1100</v>
      </c>
    </row>
    <row r="111" spans="2:5" ht="15">
      <c r="B111" s="191" t="s">
        <v>214</v>
      </c>
      <c r="C111" s="201"/>
      <c r="D111" s="201">
        <v>0</v>
      </c>
      <c r="E111" s="289">
        <v>1100</v>
      </c>
    </row>
    <row r="112" spans="2:5" ht="15">
      <c r="B112" s="202" t="s">
        <v>70</v>
      </c>
      <c r="C112" s="201" t="s">
        <v>71</v>
      </c>
      <c r="D112" s="201"/>
      <c r="E112" s="289"/>
    </row>
    <row r="113" spans="2:5" ht="15">
      <c r="B113" s="191" t="s">
        <v>213</v>
      </c>
      <c r="C113" s="201"/>
      <c r="D113" s="201">
        <v>188</v>
      </c>
      <c r="E113" s="289">
        <v>480</v>
      </c>
    </row>
    <row r="114" spans="2:5" ht="15">
      <c r="B114" s="191" t="s">
        <v>214</v>
      </c>
      <c r="C114" s="201"/>
      <c r="D114" s="201">
        <v>188</v>
      </c>
      <c r="E114" s="289">
        <v>480</v>
      </c>
    </row>
    <row r="115" spans="2:5" ht="15.75">
      <c r="B115" s="203" t="s">
        <v>72</v>
      </c>
      <c r="C115" s="204" t="s">
        <v>73</v>
      </c>
      <c r="D115" s="183"/>
      <c r="E115" s="289"/>
    </row>
    <row r="116" spans="2:5" ht="15.75">
      <c r="B116" s="195" t="s">
        <v>213</v>
      </c>
      <c r="C116" s="198"/>
      <c r="D116" s="198">
        <f>D119+D122</f>
        <v>1</v>
      </c>
      <c r="E116" s="198">
        <f>E119+E122</f>
        <v>375</v>
      </c>
    </row>
    <row r="117" spans="2:5" ht="15.75">
      <c r="B117" s="195" t="s">
        <v>214</v>
      </c>
      <c r="C117" s="198"/>
      <c r="D117" s="198">
        <f>D120+D123</f>
        <v>1</v>
      </c>
      <c r="E117" s="198">
        <f>E120+E123</f>
        <v>375</v>
      </c>
    </row>
    <row r="118" spans="2:5" ht="15" hidden="1">
      <c r="B118" s="202" t="s">
        <v>74</v>
      </c>
      <c r="C118" s="201" t="s">
        <v>75</v>
      </c>
      <c r="D118" s="201"/>
      <c r="E118" s="289"/>
    </row>
    <row r="119" spans="2:5" ht="15" hidden="1">
      <c r="B119" s="191" t="s">
        <v>213</v>
      </c>
      <c r="C119" s="201"/>
      <c r="D119" s="201">
        <v>0</v>
      </c>
      <c r="E119" s="289">
        <v>0</v>
      </c>
    </row>
    <row r="120" spans="2:5" ht="15" hidden="1">
      <c r="B120" s="191" t="s">
        <v>214</v>
      </c>
      <c r="C120" s="201"/>
      <c r="D120" s="201">
        <v>0</v>
      </c>
      <c r="E120" s="289">
        <v>0</v>
      </c>
    </row>
    <row r="121" spans="2:5" ht="15">
      <c r="B121" s="202" t="s">
        <v>203</v>
      </c>
      <c r="C121" s="201" t="s">
        <v>202</v>
      </c>
      <c r="D121" s="201"/>
      <c r="E121" s="289"/>
    </row>
    <row r="122" spans="2:5" ht="15">
      <c r="B122" s="191" t="s">
        <v>213</v>
      </c>
      <c r="C122" s="201"/>
      <c r="D122" s="201">
        <v>1</v>
      </c>
      <c r="E122" s="289">
        <v>375</v>
      </c>
    </row>
    <row r="123" spans="2:5" ht="15">
      <c r="B123" s="191" t="s">
        <v>214</v>
      </c>
      <c r="C123" s="201"/>
      <c r="D123" s="201">
        <v>1</v>
      </c>
      <c r="E123" s="289">
        <v>375</v>
      </c>
    </row>
    <row r="124" spans="2:5" ht="15">
      <c r="B124" s="191"/>
      <c r="C124" s="205"/>
      <c r="D124" s="205"/>
      <c r="E124" s="289"/>
    </row>
    <row r="125" spans="2:5" ht="15.75">
      <c r="B125" s="206" t="s">
        <v>76</v>
      </c>
      <c r="C125" s="204" t="s">
        <v>77</v>
      </c>
      <c r="D125" s="183"/>
      <c r="E125" s="289"/>
    </row>
    <row r="126" spans="2:5" ht="15.75">
      <c r="B126" s="195" t="s">
        <v>213</v>
      </c>
      <c r="C126" s="198"/>
      <c r="D126" s="198">
        <f>D129+D132+D135+D138+D141+D144</f>
        <v>679</v>
      </c>
      <c r="E126" s="296">
        <f>E129+E132+E135+E138+E141+E144</f>
        <v>600</v>
      </c>
    </row>
    <row r="127" spans="2:5" ht="15.75">
      <c r="B127" s="195" t="s">
        <v>214</v>
      </c>
      <c r="C127" s="198"/>
      <c r="D127" s="198">
        <f>D130+D133+D136+D139+D142+D145</f>
        <v>679</v>
      </c>
      <c r="E127" s="296">
        <f>E130+E133+E136+E139+E142+E145</f>
        <v>600</v>
      </c>
    </row>
    <row r="128" spans="2:5" ht="15">
      <c r="B128" s="207" t="s">
        <v>78</v>
      </c>
      <c r="C128" s="201" t="s">
        <v>79</v>
      </c>
      <c r="D128" s="201"/>
      <c r="E128" s="289"/>
    </row>
    <row r="129" spans="2:5" ht="15">
      <c r="B129" s="191" t="s">
        <v>213</v>
      </c>
      <c r="C129" s="201"/>
      <c r="D129" s="201">
        <v>220</v>
      </c>
      <c r="E129" s="289">
        <v>0</v>
      </c>
    </row>
    <row r="130" spans="2:5" ht="15">
      <c r="B130" s="191" t="s">
        <v>214</v>
      </c>
      <c r="C130" s="201"/>
      <c r="D130" s="201">
        <v>220</v>
      </c>
      <c r="E130" s="289">
        <v>0</v>
      </c>
    </row>
    <row r="131" spans="2:5" ht="15">
      <c r="B131" s="208" t="s">
        <v>80</v>
      </c>
      <c r="C131" s="201" t="s">
        <v>81</v>
      </c>
      <c r="D131" s="201"/>
      <c r="E131" s="289"/>
    </row>
    <row r="132" spans="2:5" ht="15">
      <c r="B132" s="191" t="s">
        <v>213</v>
      </c>
      <c r="C132" s="201"/>
      <c r="D132" s="201">
        <v>7</v>
      </c>
      <c r="E132" s="289">
        <v>0</v>
      </c>
    </row>
    <row r="133" spans="2:5" ht="15">
      <c r="B133" s="191" t="s">
        <v>214</v>
      </c>
      <c r="C133" s="201"/>
      <c r="D133" s="201">
        <v>7</v>
      </c>
      <c r="E133" s="289">
        <v>0</v>
      </c>
    </row>
    <row r="134" spans="2:5" ht="15.75">
      <c r="B134" s="209" t="s">
        <v>226</v>
      </c>
      <c r="C134" s="201" t="s">
        <v>83</v>
      </c>
      <c r="D134" s="201"/>
      <c r="E134" s="289"/>
    </row>
    <row r="135" spans="2:5" ht="15">
      <c r="B135" s="191" t="s">
        <v>213</v>
      </c>
      <c r="C135" s="201"/>
      <c r="D135" s="201">
        <v>72</v>
      </c>
      <c r="E135" s="289">
        <v>0</v>
      </c>
    </row>
    <row r="136" spans="2:5" ht="15">
      <c r="B136" s="191" t="s">
        <v>214</v>
      </c>
      <c r="C136" s="201"/>
      <c r="D136" s="201">
        <v>72</v>
      </c>
      <c r="E136" s="289">
        <v>0</v>
      </c>
    </row>
    <row r="137" spans="2:5" ht="15">
      <c r="B137" s="210" t="s">
        <v>84</v>
      </c>
      <c r="C137" s="201" t="s">
        <v>85</v>
      </c>
      <c r="D137" s="201"/>
      <c r="E137" s="289"/>
    </row>
    <row r="138" spans="2:5" ht="15">
      <c r="B138" s="191" t="s">
        <v>213</v>
      </c>
      <c r="C138" s="201"/>
      <c r="D138" s="201">
        <v>2</v>
      </c>
      <c r="E138" s="289">
        <v>0</v>
      </c>
    </row>
    <row r="139" spans="2:5" ht="15">
      <c r="B139" s="191" t="s">
        <v>214</v>
      </c>
      <c r="C139" s="201"/>
      <c r="D139" s="201">
        <v>2</v>
      </c>
      <c r="E139" s="289">
        <v>0</v>
      </c>
    </row>
    <row r="140" spans="2:5" ht="15.75" customHeight="1">
      <c r="B140" s="210" t="s">
        <v>86</v>
      </c>
      <c r="C140" s="201" t="s">
        <v>87</v>
      </c>
      <c r="D140" s="201"/>
      <c r="E140" s="289"/>
    </row>
    <row r="141" spans="2:5" ht="15">
      <c r="B141" s="191" t="s">
        <v>213</v>
      </c>
      <c r="C141" s="201"/>
      <c r="D141" s="201">
        <v>0</v>
      </c>
      <c r="E141" s="289">
        <v>0</v>
      </c>
    </row>
    <row r="142" spans="2:5" ht="15">
      <c r="B142" s="191" t="s">
        <v>214</v>
      </c>
      <c r="C142" s="201"/>
      <c r="D142" s="201">
        <v>0</v>
      </c>
      <c r="E142" s="289">
        <v>0</v>
      </c>
    </row>
    <row r="143" spans="2:5" ht="15">
      <c r="B143" s="210" t="s">
        <v>219</v>
      </c>
      <c r="C143" s="201" t="s">
        <v>218</v>
      </c>
      <c r="D143" s="201"/>
      <c r="E143" s="289"/>
    </row>
    <row r="144" spans="2:5" ht="15">
      <c r="B144" s="191" t="s">
        <v>213</v>
      </c>
      <c r="C144" s="201"/>
      <c r="D144" s="201">
        <v>378</v>
      </c>
      <c r="E144" s="289">
        <v>600</v>
      </c>
    </row>
    <row r="145" spans="2:5" ht="15">
      <c r="B145" s="191" t="s">
        <v>214</v>
      </c>
      <c r="C145" s="201"/>
      <c r="D145" s="201">
        <v>378</v>
      </c>
      <c r="E145" s="289">
        <v>600</v>
      </c>
    </row>
    <row r="146" spans="2:5" ht="15">
      <c r="B146" s="191"/>
      <c r="C146" s="201"/>
      <c r="D146" s="254"/>
      <c r="E146" s="289"/>
    </row>
    <row r="147" spans="2:5" ht="15.75">
      <c r="B147" s="211" t="s">
        <v>88</v>
      </c>
      <c r="C147" s="204">
        <v>20</v>
      </c>
      <c r="D147" s="183"/>
      <c r="E147" s="289"/>
    </row>
    <row r="148" spans="2:5" ht="15.75">
      <c r="B148" s="195" t="s">
        <v>213</v>
      </c>
      <c r="C148" s="183"/>
      <c r="D148" s="183">
        <f>D151+D178+D182+D188+D191+D194+D197+D200+D203+D206+D209</f>
        <v>3783</v>
      </c>
      <c r="E148" s="268">
        <f>E151+E178+E182+E188+E191+E194+E197+E200+E203+E206+E209</f>
        <v>7618</v>
      </c>
    </row>
    <row r="149" spans="2:5" ht="15.75">
      <c r="B149" s="195" t="s">
        <v>214</v>
      </c>
      <c r="C149" s="183"/>
      <c r="D149" s="183">
        <f>D152+D179+D183+D186+D195+D198+D201+D204+D207+D210</f>
        <v>3783</v>
      </c>
      <c r="E149" s="268">
        <f>E152+E179+E183+E186+E195+E198+E201+E204+E207+E210</f>
        <v>7618</v>
      </c>
    </row>
    <row r="150" spans="2:5" ht="15.75">
      <c r="B150" s="211" t="s">
        <v>89</v>
      </c>
      <c r="C150" s="212" t="s">
        <v>90</v>
      </c>
      <c r="D150" s="212"/>
      <c r="E150" s="289"/>
    </row>
    <row r="151" spans="2:5" ht="15.75">
      <c r="B151" s="195" t="s">
        <v>213</v>
      </c>
      <c r="C151" s="212"/>
      <c r="D151" s="212">
        <f>D154+D157+D160+D163+D166+D169+D172+D175</f>
        <v>2389</v>
      </c>
      <c r="E151" s="212">
        <f>E154+E157+E160+E163+E166+E169+E172+E175</f>
        <v>4508</v>
      </c>
    </row>
    <row r="152" spans="2:5" ht="15.75">
      <c r="B152" s="195" t="s">
        <v>214</v>
      </c>
      <c r="C152" s="212"/>
      <c r="D152" s="212">
        <f>D155+D158+D161+D164+D167+D170+D173+D176</f>
        <v>2389</v>
      </c>
      <c r="E152" s="212">
        <f>E155+E158+E161+E164+E167+E170+E173+E176</f>
        <v>4508</v>
      </c>
    </row>
    <row r="153" spans="2:5" ht="15">
      <c r="B153" s="213" t="s">
        <v>91</v>
      </c>
      <c r="C153" s="214" t="s">
        <v>92</v>
      </c>
      <c r="D153" s="215"/>
      <c r="E153" s="289"/>
    </row>
    <row r="154" spans="2:5" ht="15">
      <c r="B154" s="191" t="s">
        <v>213</v>
      </c>
      <c r="C154" s="215"/>
      <c r="D154" s="215">
        <v>286</v>
      </c>
      <c r="E154" s="289">
        <v>368</v>
      </c>
    </row>
    <row r="155" spans="2:5" ht="15">
      <c r="B155" s="191" t="s">
        <v>214</v>
      </c>
      <c r="C155" s="215"/>
      <c r="D155" s="215">
        <v>286</v>
      </c>
      <c r="E155" s="289">
        <v>368</v>
      </c>
    </row>
    <row r="156" spans="2:5" ht="15">
      <c r="B156" s="213" t="s">
        <v>93</v>
      </c>
      <c r="C156" s="215" t="s">
        <v>94</v>
      </c>
      <c r="D156" s="215"/>
      <c r="E156" s="289"/>
    </row>
    <row r="157" spans="2:5" ht="15">
      <c r="B157" s="191" t="s">
        <v>213</v>
      </c>
      <c r="C157" s="215"/>
      <c r="D157" s="215">
        <v>189</v>
      </c>
      <c r="E157" s="289">
        <v>300</v>
      </c>
    </row>
    <row r="158" spans="2:5" ht="15">
      <c r="B158" s="191" t="s">
        <v>214</v>
      </c>
      <c r="C158" s="215"/>
      <c r="D158" s="215">
        <v>189</v>
      </c>
      <c r="E158" s="289">
        <v>300</v>
      </c>
    </row>
    <row r="159" spans="2:5" ht="15">
      <c r="B159" s="213" t="s">
        <v>95</v>
      </c>
      <c r="C159" s="215" t="s">
        <v>96</v>
      </c>
      <c r="D159" s="215"/>
      <c r="E159" s="289"/>
    </row>
    <row r="160" spans="2:5" ht="15">
      <c r="B160" s="191" t="s">
        <v>213</v>
      </c>
      <c r="C160" s="215"/>
      <c r="D160" s="215">
        <v>42</v>
      </c>
      <c r="E160" s="289">
        <v>70</v>
      </c>
    </row>
    <row r="161" spans="2:5" ht="15">
      <c r="B161" s="191" t="s">
        <v>214</v>
      </c>
      <c r="C161" s="215"/>
      <c r="D161" s="215">
        <v>42</v>
      </c>
      <c r="E161" s="289">
        <v>70</v>
      </c>
    </row>
    <row r="162" spans="2:5" ht="15">
      <c r="B162" s="213" t="s">
        <v>97</v>
      </c>
      <c r="C162" s="215" t="s">
        <v>98</v>
      </c>
      <c r="D162" s="215"/>
      <c r="E162" s="289"/>
    </row>
    <row r="163" spans="2:5" ht="15">
      <c r="B163" s="191" t="s">
        <v>213</v>
      </c>
      <c r="C163" s="215"/>
      <c r="D163" s="215">
        <v>180</v>
      </c>
      <c r="E163" s="289">
        <v>520</v>
      </c>
    </row>
    <row r="164" spans="2:5" ht="15">
      <c r="B164" s="191" t="s">
        <v>214</v>
      </c>
      <c r="C164" s="215"/>
      <c r="D164" s="215">
        <v>180</v>
      </c>
      <c r="E164" s="289">
        <v>520</v>
      </c>
    </row>
    <row r="165" spans="2:5" ht="15">
      <c r="B165" s="213" t="s">
        <v>99</v>
      </c>
      <c r="C165" s="215" t="s">
        <v>100</v>
      </c>
      <c r="D165" s="215"/>
      <c r="E165" s="289"/>
    </row>
    <row r="166" spans="2:5" ht="15">
      <c r="B166" s="191" t="s">
        <v>213</v>
      </c>
      <c r="C166" s="215"/>
      <c r="D166" s="215">
        <v>0</v>
      </c>
      <c r="E166" s="289">
        <v>10</v>
      </c>
    </row>
    <row r="167" spans="2:5" ht="15">
      <c r="B167" s="191" t="s">
        <v>214</v>
      </c>
      <c r="C167" s="215"/>
      <c r="D167" s="215">
        <v>0</v>
      </c>
      <c r="E167" s="289">
        <v>10</v>
      </c>
    </row>
    <row r="168" spans="2:5" ht="15">
      <c r="B168" s="213" t="s">
        <v>101</v>
      </c>
      <c r="C168" s="215" t="s">
        <v>102</v>
      </c>
      <c r="D168" s="215"/>
      <c r="E168" s="289"/>
    </row>
    <row r="169" spans="2:5" ht="15">
      <c r="B169" s="191" t="s">
        <v>213</v>
      </c>
      <c r="C169" s="215"/>
      <c r="D169" s="215">
        <v>269</v>
      </c>
      <c r="E169" s="289">
        <v>600</v>
      </c>
    </row>
    <row r="170" spans="2:5" ht="15">
      <c r="B170" s="191" t="s">
        <v>214</v>
      </c>
      <c r="C170" s="215"/>
      <c r="D170" s="215">
        <v>269</v>
      </c>
      <c r="E170" s="289">
        <v>600</v>
      </c>
    </row>
    <row r="171" spans="2:5" ht="15">
      <c r="B171" s="213" t="s">
        <v>103</v>
      </c>
      <c r="C171" s="215" t="s">
        <v>104</v>
      </c>
      <c r="D171" s="215"/>
      <c r="E171" s="289"/>
    </row>
    <row r="172" spans="2:5" ht="15">
      <c r="B172" s="191" t="s">
        <v>213</v>
      </c>
      <c r="C172" s="215"/>
      <c r="D172" s="215">
        <v>58</v>
      </c>
      <c r="E172" s="289">
        <v>140</v>
      </c>
    </row>
    <row r="173" spans="2:5" ht="15">
      <c r="B173" s="191" t="s">
        <v>214</v>
      </c>
      <c r="C173" s="215"/>
      <c r="D173" s="215">
        <v>58</v>
      </c>
      <c r="E173" s="289">
        <v>140</v>
      </c>
    </row>
    <row r="174" spans="2:5" ht="15">
      <c r="B174" s="213" t="s">
        <v>105</v>
      </c>
      <c r="C174" s="215" t="s">
        <v>106</v>
      </c>
      <c r="D174" s="215"/>
      <c r="E174" s="289"/>
    </row>
    <row r="175" spans="2:5" ht="15">
      <c r="B175" s="191" t="s">
        <v>213</v>
      </c>
      <c r="C175" s="215"/>
      <c r="D175" s="215">
        <v>1365</v>
      </c>
      <c r="E175" s="289">
        <v>2500</v>
      </c>
    </row>
    <row r="176" spans="2:5" ht="15">
      <c r="B176" s="191" t="s">
        <v>214</v>
      </c>
      <c r="C176" s="215"/>
      <c r="D176" s="215">
        <v>1365</v>
      </c>
      <c r="E176" s="289">
        <v>2500</v>
      </c>
    </row>
    <row r="177" spans="2:5" ht="15.75">
      <c r="B177" s="216" t="s">
        <v>107</v>
      </c>
      <c r="C177" s="217" t="s">
        <v>108</v>
      </c>
      <c r="D177" s="218"/>
      <c r="E177" s="289"/>
    </row>
    <row r="178" spans="2:5" ht="15.75">
      <c r="B178" s="191" t="s">
        <v>213</v>
      </c>
      <c r="C178" s="218"/>
      <c r="D178" s="218">
        <v>39</v>
      </c>
      <c r="E178" s="279">
        <v>50</v>
      </c>
    </row>
    <row r="179" spans="2:5" ht="15.75">
      <c r="B179" s="191" t="s">
        <v>214</v>
      </c>
      <c r="C179" s="218"/>
      <c r="D179" s="218">
        <v>39</v>
      </c>
      <c r="E179" s="279">
        <v>50</v>
      </c>
    </row>
    <row r="180" spans="2:5" ht="15.75">
      <c r="B180" s="216" t="s">
        <v>109</v>
      </c>
      <c r="C180" s="219" t="s">
        <v>110</v>
      </c>
      <c r="D180" s="220"/>
      <c r="E180" s="289"/>
    </row>
    <row r="181" spans="2:5" ht="15">
      <c r="B181" s="208" t="s">
        <v>111</v>
      </c>
      <c r="C181" s="215" t="s">
        <v>112</v>
      </c>
      <c r="D181" s="215"/>
      <c r="E181" s="289"/>
    </row>
    <row r="182" spans="2:5" ht="15.75">
      <c r="B182" s="191" t="s">
        <v>213</v>
      </c>
      <c r="C182" s="215"/>
      <c r="D182" s="247">
        <v>136</v>
      </c>
      <c r="E182" s="279">
        <v>300</v>
      </c>
    </row>
    <row r="183" spans="2:5" ht="15.75">
      <c r="B183" s="191" t="s">
        <v>214</v>
      </c>
      <c r="C183" s="215"/>
      <c r="D183" s="247">
        <v>136</v>
      </c>
      <c r="E183" s="279">
        <v>300</v>
      </c>
    </row>
    <row r="184" spans="2:5" ht="15.75">
      <c r="B184" s="221" t="s">
        <v>113</v>
      </c>
      <c r="C184" s="183" t="s">
        <v>114</v>
      </c>
      <c r="D184" s="183"/>
      <c r="E184" s="289"/>
    </row>
    <row r="185" spans="2:5" ht="15.75">
      <c r="B185" s="191" t="s">
        <v>213</v>
      </c>
      <c r="C185" s="183"/>
      <c r="D185" s="183">
        <f>D188+D191</f>
        <v>491</v>
      </c>
      <c r="E185" s="268">
        <f>E188+E191</f>
        <v>790</v>
      </c>
    </row>
    <row r="186" spans="2:5" ht="15.75">
      <c r="B186" s="191" t="s">
        <v>214</v>
      </c>
      <c r="C186" s="183"/>
      <c r="D186" s="183">
        <f>D189+D192</f>
        <v>491</v>
      </c>
      <c r="E186" s="268">
        <f>E189+E192</f>
        <v>790</v>
      </c>
    </row>
    <row r="187" spans="2:5" ht="15">
      <c r="B187" s="208" t="s">
        <v>115</v>
      </c>
      <c r="C187" s="215" t="s">
        <v>116</v>
      </c>
      <c r="D187" s="215"/>
      <c r="E187" s="304"/>
    </row>
    <row r="188" spans="2:5" ht="15">
      <c r="B188" s="191" t="s">
        <v>213</v>
      </c>
      <c r="C188" s="215"/>
      <c r="D188" s="215">
        <v>389</v>
      </c>
      <c r="E188" s="304">
        <v>390</v>
      </c>
    </row>
    <row r="189" spans="2:5" ht="15">
      <c r="B189" s="191" t="s">
        <v>214</v>
      </c>
      <c r="C189" s="215"/>
      <c r="D189" s="215">
        <v>389</v>
      </c>
      <c r="E189" s="304">
        <v>390</v>
      </c>
    </row>
    <row r="190" spans="2:5" ht="15">
      <c r="B190" s="208" t="s">
        <v>117</v>
      </c>
      <c r="C190" s="215" t="s">
        <v>118</v>
      </c>
      <c r="D190" s="215"/>
      <c r="E190" s="304"/>
    </row>
    <row r="191" spans="2:5" ht="15">
      <c r="B191" s="191" t="s">
        <v>213</v>
      </c>
      <c r="C191" s="215"/>
      <c r="D191" s="215">
        <v>102</v>
      </c>
      <c r="E191" s="304">
        <v>400</v>
      </c>
    </row>
    <row r="192" spans="2:5" ht="15">
      <c r="B192" s="191" t="s">
        <v>214</v>
      </c>
      <c r="C192" s="215"/>
      <c r="D192" s="215">
        <v>102</v>
      </c>
      <c r="E192" s="304">
        <v>400</v>
      </c>
    </row>
    <row r="193" spans="2:5" ht="15.75">
      <c r="B193" s="221" t="s">
        <v>119</v>
      </c>
      <c r="C193" s="217" t="s">
        <v>120</v>
      </c>
      <c r="D193" s="215"/>
      <c r="E193" s="304"/>
    </row>
    <row r="194" spans="2:5" ht="15.75">
      <c r="B194" s="191" t="s">
        <v>213</v>
      </c>
      <c r="C194" s="217"/>
      <c r="D194" s="247">
        <v>6</v>
      </c>
      <c r="E194" s="305">
        <v>20</v>
      </c>
    </row>
    <row r="195" spans="2:5" ht="15.75">
      <c r="B195" s="191" t="s">
        <v>214</v>
      </c>
      <c r="C195" s="217"/>
      <c r="D195" s="247">
        <v>6</v>
      </c>
      <c r="E195" s="305">
        <v>20</v>
      </c>
    </row>
    <row r="196" spans="2:5" ht="15.75" hidden="1">
      <c r="B196" s="221" t="s">
        <v>121</v>
      </c>
      <c r="C196" s="217" t="s">
        <v>122</v>
      </c>
      <c r="D196" s="215"/>
      <c r="E196" s="304"/>
    </row>
    <row r="197" spans="2:5" ht="15.75" hidden="1">
      <c r="B197" s="191" t="s">
        <v>213</v>
      </c>
      <c r="C197" s="217"/>
      <c r="D197" s="247">
        <v>0</v>
      </c>
      <c r="E197" s="304"/>
    </row>
    <row r="198" spans="2:5" ht="15.75" hidden="1">
      <c r="B198" s="191" t="s">
        <v>214</v>
      </c>
      <c r="C198" s="217"/>
      <c r="D198" s="247">
        <v>0</v>
      </c>
      <c r="E198" s="304"/>
    </row>
    <row r="199" spans="2:5" ht="15.75">
      <c r="B199" s="221" t="s">
        <v>123</v>
      </c>
      <c r="C199" s="217" t="s">
        <v>124</v>
      </c>
      <c r="D199" s="215"/>
      <c r="E199" s="304"/>
    </row>
    <row r="200" spans="2:5" ht="15.75">
      <c r="B200" s="191" t="s">
        <v>213</v>
      </c>
      <c r="C200" s="217"/>
      <c r="D200" s="247">
        <v>12</v>
      </c>
      <c r="E200" s="305">
        <v>500</v>
      </c>
    </row>
    <row r="201" spans="2:5" ht="15.75">
      <c r="B201" s="191" t="s">
        <v>214</v>
      </c>
      <c r="C201" s="217"/>
      <c r="D201" s="247">
        <v>12</v>
      </c>
      <c r="E201" s="305">
        <v>500</v>
      </c>
    </row>
    <row r="202" spans="2:5" ht="15.75">
      <c r="B202" s="221" t="s">
        <v>125</v>
      </c>
      <c r="C202" s="217" t="s">
        <v>126</v>
      </c>
      <c r="D202" s="247"/>
      <c r="E202" s="304"/>
    </row>
    <row r="203" spans="2:5" ht="15.75">
      <c r="B203" s="191" t="s">
        <v>213</v>
      </c>
      <c r="C203" s="217"/>
      <c r="D203" s="247">
        <v>0</v>
      </c>
      <c r="E203" s="305">
        <v>50</v>
      </c>
    </row>
    <row r="204" spans="2:5" ht="15.75">
      <c r="B204" s="191" t="s">
        <v>214</v>
      </c>
      <c r="C204" s="217"/>
      <c r="D204" s="247">
        <v>0</v>
      </c>
      <c r="E204" s="305">
        <v>50</v>
      </c>
    </row>
    <row r="205" spans="2:5" ht="30" customHeight="1">
      <c r="B205" s="222" t="s">
        <v>127</v>
      </c>
      <c r="C205" s="217" t="s">
        <v>128</v>
      </c>
      <c r="D205" s="218"/>
      <c r="E205" s="304"/>
    </row>
    <row r="206" spans="2:5" ht="15.75">
      <c r="B206" s="191" t="s">
        <v>213</v>
      </c>
      <c r="C206" s="217"/>
      <c r="D206" s="218">
        <v>393</v>
      </c>
      <c r="E206" s="305">
        <v>300</v>
      </c>
    </row>
    <row r="207" spans="2:5" ht="15.75">
      <c r="B207" s="191" t="s">
        <v>214</v>
      </c>
      <c r="C207" s="217"/>
      <c r="D207" s="218">
        <v>393</v>
      </c>
      <c r="E207" s="305">
        <v>300</v>
      </c>
    </row>
    <row r="208" spans="2:5" ht="15.75">
      <c r="B208" s="221" t="s">
        <v>129</v>
      </c>
      <c r="C208" s="223" t="s">
        <v>130</v>
      </c>
      <c r="D208" s="224"/>
      <c r="E208" s="304"/>
    </row>
    <row r="209" spans="2:5" ht="15.75">
      <c r="B209" s="195" t="s">
        <v>213</v>
      </c>
      <c r="C209" s="224"/>
      <c r="D209" s="224">
        <f>D215++D218+D221+D224+D227</f>
        <v>317</v>
      </c>
      <c r="E209" s="269">
        <f>E212+E215++E218+E221+E224+E227</f>
        <v>1100</v>
      </c>
    </row>
    <row r="210" spans="2:5" ht="15.75">
      <c r="B210" s="195" t="s">
        <v>214</v>
      </c>
      <c r="C210" s="224"/>
      <c r="D210" s="224">
        <f>D216++D219+D222+D225+D228</f>
        <v>317</v>
      </c>
      <c r="E210" s="269">
        <f>E213+E216++E219+E222+E225+E228</f>
        <v>1100</v>
      </c>
    </row>
    <row r="211" spans="2:5" ht="15">
      <c r="B211" s="208" t="s">
        <v>264</v>
      </c>
      <c r="C211" s="215" t="s">
        <v>265</v>
      </c>
      <c r="D211" s="215"/>
      <c r="E211" s="289"/>
    </row>
    <row r="212" spans="2:5" ht="15">
      <c r="B212" s="191" t="s">
        <v>213</v>
      </c>
      <c r="C212" s="215"/>
      <c r="D212" s="215">
        <v>0</v>
      </c>
      <c r="E212" s="289">
        <v>100</v>
      </c>
    </row>
    <row r="213" spans="2:5" ht="15">
      <c r="B213" s="191" t="s">
        <v>214</v>
      </c>
      <c r="C213" s="215"/>
      <c r="D213" s="215">
        <v>0</v>
      </c>
      <c r="E213" s="289">
        <v>100</v>
      </c>
    </row>
    <row r="214" spans="2:5" ht="15">
      <c r="B214" s="208" t="s">
        <v>131</v>
      </c>
      <c r="C214" s="215" t="s">
        <v>132</v>
      </c>
      <c r="D214" s="215"/>
      <c r="E214" s="289"/>
    </row>
    <row r="215" spans="2:5" ht="15">
      <c r="B215" s="191" t="s">
        <v>213</v>
      </c>
      <c r="C215" s="215"/>
      <c r="D215" s="215">
        <v>41</v>
      </c>
      <c r="E215" s="289">
        <v>50</v>
      </c>
    </row>
    <row r="216" spans="2:5" ht="15">
      <c r="B216" s="191" t="s">
        <v>214</v>
      </c>
      <c r="C216" s="215"/>
      <c r="D216" s="215">
        <v>41</v>
      </c>
      <c r="E216" s="289">
        <v>50</v>
      </c>
    </row>
    <row r="217" spans="2:5" ht="15">
      <c r="B217" s="208" t="s">
        <v>133</v>
      </c>
      <c r="C217" s="215" t="s">
        <v>134</v>
      </c>
      <c r="D217" s="215"/>
      <c r="E217" s="289"/>
    </row>
    <row r="218" spans="2:5" ht="15">
      <c r="B218" s="191" t="s">
        <v>213</v>
      </c>
      <c r="C218" s="215"/>
      <c r="D218" s="215">
        <v>32</v>
      </c>
      <c r="E218" s="289">
        <v>100</v>
      </c>
    </row>
    <row r="219" spans="2:5" ht="15">
      <c r="B219" s="191" t="s">
        <v>214</v>
      </c>
      <c r="C219" s="215"/>
      <c r="D219" s="215">
        <v>32</v>
      </c>
      <c r="E219" s="289">
        <v>100</v>
      </c>
    </row>
    <row r="220" spans="2:5" ht="15">
      <c r="B220" s="208" t="s">
        <v>135</v>
      </c>
      <c r="C220" s="215" t="s">
        <v>136</v>
      </c>
      <c r="D220" s="215"/>
      <c r="E220" s="289"/>
    </row>
    <row r="221" spans="2:5" ht="15">
      <c r="B221" s="191" t="s">
        <v>213</v>
      </c>
      <c r="C221" s="215"/>
      <c r="D221" s="215">
        <v>36</v>
      </c>
      <c r="E221" s="289">
        <v>40</v>
      </c>
    </row>
    <row r="222" spans="2:5" ht="15">
      <c r="B222" s="191" t="s">
        <v>214</v>
      </c>
      <c r="C222" s="215"/>
      <c r="D222" s="215">
        <v>36</v>
      </c>
      <c r="E222" s="289">
        <v>40</v>
      </c>
    </row>
    <row r="223" spans="2:5" ht="17.25" customHeight="1">
      <c r="B223" s="208" t="s">
        <v>137</v>
      </c>
      <c r="C223" s="215" t="s">
        <v>138</v>
      </c>
      <c r="D223" s="215"/>
      <c r="E223" s="289"/>
    </row>
    <row r="224" spans="2:5" ht="17.25" customHeight="1">
      <c r="B224" s="191" t="s">
        <v>213</v>
      </c>
      <c r="C224" s="215"/>
      <c r="D224" s="215">
        <v>0</v>
      </c>
      <c r="E224" s="289">
        <v>125</v>
      </c>
    </row>
    <row r="225" spans="2:5" ht="17.25" customHeight="1">
      <c r="B225" s="191" t="s">
        <v>214</v>
      </c>
      <c r="C225" s="215"/>
      <c r="D225" s="215">
        <v>0</v>
      </c>
      <c r="E225" s="289">
        <v>125</v>
      </c>
    </row>
    <row r="226" spans="2:5" ht="15">
      <c r="B226" s="208" t="s">
        <v>139</v>
      </c>
      <c r="C226" s="215" t="s">
        <v>140</v>
      </c>
      <c r="D226" s="215"/>
      <c r="E226" s="289"/>
    </row>
    <row r="227" spans="2:5" ht="15">
      <c r="B227" s="191" t="s">
        <v>213</v>
      </c>
      <c r="C227" s="225"/>
      <c r="D227" s="225">
        <v>208</v>
      </c>
      <c r="E227" s="289">
        <v>685</v>
      </c>
    </row>
    <row r="228" spans="2:5" ht="15">
      <c r="B228" s="191" t="s">
        <v>214</v>
      </c>
      <c r="C228" s="215"/>
      <c r="D228" s="226">
        <v>208</v>
      </c>
      <c r="E228" s="289">
        <v>685</v>
      </c>
    </row>
    <row r="229" spans="2:5" ht="31.5">
      <c r="B229" s="227" t="s">
        <v>141</v>
      </c>
      <c r="C229" s="228" t="s">
        <v>52</v>
      </c>
      <c r="D229" s="229"/>
      <c r="E229" s="289"/>
    </row>
    <row r="230" spans="2:5" ht="15.75">
      <c r="B230" s="195" t="s">
        <v>213</v>
      </c>
      <c r="C230" s="229"/>
      <c r="D230" s="255">
        <f>D234+D237</f>
        <v>0</v>
      </c>
      <c r="E230" s="297">
        <f>E234+E237</f>
        <v>560</v>
      </c>
    </row>
    <row r="231" spans="2:5" ht="15.75">
      <c r="B231" s="195" t="s">
        <v>214</v>
      </c>
      <c r="C231" s="229"/>
      <c r="D231" s="255">
        <f>D235+D238</f>
        <v>0</v>
      </c>
      <c r="E231" s="297">
        <f>E235+E238</f>
        <v>560</v>
      </c>
    </row>
    <row r="232" spans="2:5" ht="15.75">
      <c r="B232" s="230" t="s">
        <v>142</v>
      </c>
      <c r="C232" s="170" t="s">
        <v>143</v>
      </c>
      <c r="D232" s="170"/>
      <c r="E232" s="289"/>
    </row>
    <row r="233" spans="2:5" ht="15">
      <c r="B233" s="230" t="s">
        <v>144</v>
      </c>
      <c r="C233" s="215" t="s">
        <v>145</v>
      </c>
      <c r="D233" s="215"/>
      <c r="E233" s="289"/>
    </row>
    <row r="234" spans="2:5" ht="15">
      <c r="B234" s="191" t="s">
        <v>213</v>
      </c>
      <c r="C234" s="215"/>
      <c r="D234" s="215">
        <v>0</v>
      </c>
      <c r="E234" s="289">
        <v>560</v>
      </c>
    </row>
    <row r="235" spans="2:5" ht="15">
      <c r="B235" s="191" t="s">
        <v>214</v>
      </c>
      <c r="C235" s="215"/>
      <c r="D235" s="215">
        <v>0</v>
      </c>
      <c r="E235" s="289">
        <v>560</v>
      </c>
    </row>
    <row r="236" spans="2:5" ht="30">
      <c r="B236" s="230" t="s">
        <v>146</v>
      </c>
      <c r="C236" s="215" t="s">
        <v>147</v>
      </c>
      <c r="D236" s="215"/>
      <c r="E236" s="289"/>
    </row>
    <row r="237" spans="2:5" ht="15">
      <c r="B237" s="191" t="s">
        <v>213</v>
      </c>
      <c r="C237" s="231"/>
      <c r="D237" s="254">
        <v>0</v>
      </c>
      <c r="E237" s="289">
        <v>0</v>
      </c>
    </row>
    <row r="238" spans="2:5" ht="15">
      <c r="B238" s="191" t="s">
        <v>214</v>
      </c>
      <c r="C238" s="215"/>
      <c r="D238" s="254">
        <v>0</v>
      </c>
      <c r="E238" s="289">
        <v>0</v>
      </c>
    </row>
    <row r="239" spans="2:5" ht="15.75">
      <c r="B239" s="271" t="s">
        <v>228</v>
      </c>
      <c r="C239" s="228">
        <v>57</v>
      </c>
      <c r="D239" s="254"/>
      <c r="E239" s="289"/>
    </row>
    <row r="240" spans="2:5" ht="15.75">
      <c r="B240" s="195" t="s">
        <v>213</v>
      </c>
      <c r="C240" s="228"/>
      <c r="D240" s="274"/>
      <c r="E240" s="293">
        <f>E244+E247</f>
        <v>1234</v>
      </c>
    </row>
    <row r="241" spans="2:5" ht="15.75">
      <c r="B241" s="195" t="s">
        <v>214</v>
      </c>
      <c r="C241" s="228"/>
      <c r="D241" s="258"/>
      <c r="E241" s="279">
        <f>E245+E248</f>
        <v>1234</v>
      </c>
    </row>
    <row r="242" spans="2:5" ht="15.75">
      <c r="B242" s="271" t="s">
        <v>230</v>
      </c>
      <c r="C242" s="272" t="s">
        <v>229</v>
      </c>
      <c r="D242" s="254"/>
      <c r="E242" s="289"/>
    </row>
    <row r="243" spans="2:5" ht="15">
      <c r="B243" s="277" t="s">
        <v>236</v>
      </c>
      <c r="C243" s="273" t="s">
        <v>231</v>
      </c>
      <c r="D243" s="254"/>
      <c r="E243" s="289"/>
    </row>
    <row r="244" spans="2:5" ht="15">
      <c r="B244" s="191" t="s">
        <v>213</v>
      </c>
      <c r="C244" s="273"/>
      <c r="D244" s="254">
        <v>0</v>
      </c>
      <c r="E244" s="289">
        <v>1180</v>
      </c>
    </row>
    <row r="245" spans="2:5" ht="15">
      <c r="B245" s="191" t="s">
        <v>214</v>
      </c>
      <c r="C245" s="273"/>
      <c r="D245" s="254">
        <v>0</v>
      </c>
      <c r="E245" s="289">
        <v>1180</v>
      </c>
    </row>
    <row r="246" spans="2:5" ht="15">
      <c r="B246" s="277" t="s">
        <v>235</v>
      </c>
      <c r="C246" s="273" t="s">
        <v>232</v>
      </c>
      <c r="D246" s="254"/>
      <c r="E246" s="289"/>
    </row>
    <row r="247" spans="2:5" ht="15">
      <c r="B247" s="191" t="s">
        <v>213</v>
      </c>
      <c r="C247" s="273"/>
      <c r="D247" s="254">
        <v>0</v>
      </c>
      <c r="E247" s="289">
        <v>54</v>
      </c>
    </row>
    <row r="248" spans="2:5" ht="15">
      <c r="B248" s="191" t="s">
        <v>214</v>
      </c>
      <c r="C248" s="273"/>
      <c r="D248" s="254">
        <v>0</v>
      </c>
      <c r="E248" s="289">
        <v>54</v>
      </c>
    </row>
    <row r="249" spans="2:5" ht="15.75">
      <c r="B249" s="271" t="s">
        <v>233</v>
      </c>
      <c r="C249" s="228">
        <v>59.4</v>
      </c>
      <c r="D249" s="254"/>
      <c r="E249" s="289"/>
    </row>
    <row r="250" spans="2:5" ht="15.75">
      <c r="B250" s="195" t="s">
        <v>213</v>
      </c>
      <c r="C250" s="228"/>
      <c r="D250" s="274"/>
      <c r="E250" s="293">
        <f>E253+E256</f>
        <v>860</v>
      </c>
    </row>
    <row r="251" spans="2:5" ht="15.75">
      <c r="B251" s="195" t="s">
        <v>214</v>
      </c>
      <c r="C251" s="228"/>
      <c r="D251" s="258"/>
      <c r="E251" s="279">
        <f>E254+E257</f>
        <v>860</v>
      </c>
    </row>
    <row r="252" spans="2:5" ht="15.75">
      <c r="B252" s="278" t="s">
        <v>234</v>
      </c>
      <c r="C252" s="272">
        <v>59.17</v>
      </c>
      <c r="D252" s="258"/>
      <c r="E252" s="279"/>
    </row>
    <row r="253" spans="2:5" ht="15.75">
      <c r="B253" s="276" t="s">
        <v>213</v>
      </c>
      <c r="C253" s="272"/>
      <c r="D253" s="258">
        <v>0</v>
      </c>
      <c r="E253" s="279">
        <v>600</v>
      </c>
    </row>
    <row r="254" spans="2:5" ht="15.75">
      <c r="B254" s="276" t="s">
        <v>214</v>
      </c>
      <c r="C254" s="272"/>
      <c r="D254" s="258">
        <v>0</v>
      </c>
      <c r="E254" s="279">
        <v>600</v>
      </c>
    </row>
    <row r="255" spans="2:5" ht="15.75">
      <c r="B255" s="275" t="s">
        <v>238</v>
      </c>
      <c r="C255" s="272" t="s">
        <v>237</v>
      </c>
      <c r="D255" s="258"/>
      <c r="E255" s="279"/>
    </row>
    <row r="256" spans="2:5" ht="15.75">
      <c r="B256" s="276" t="s">
        <v>213</v>
      </c>
      <c r="C256" s="272"/>
      <c r="D256" s="279">
        <v>0</v>
      </c>
      <c r="E256" s="279">
        <v>260</v>
      </c>
    </row>
    <row r="257" spans="2:5" ht="15.75">
      <c r="B257" s="276" t="s">
        <v>214</v>
      </c>
      <c r="C257" s="272"/>
      <c r="D257" s="279">
        <v>0</v>
      </c>
      <c r="E257" s="279">
        <v>260</v>
      </c>
    </row>
    <row r="258" spans="2:5" ht="15.75">
      <c r="B258" s="227" t="s">
        <v>148</v>
      </c>
      <c r="C258" s="204">
        <v>70</v>
      </c>
      <c r="D258" s="254"/>
      <c r="E258" s="289"/>
    </row>
    <row r="259" spans="2:5" ht="15.75">
      <c r="B259" s="195" t="s">
        <v>213</v>
      </c>
      <c r="C259" s="204"/>
      <c r="D259" s="267">
        <f>D264+D267</f>
        <v>926</v>
      </c>
      <c r="E259" s="268">
        <f>E264+E267</f>
        <v>1002</v>
      </c>
    </row>
    <row r="260" spans="2:5" ht="15.75">
      <c r="B260" s="195" t="s">
        <v>214</v>
      </c>
      <c r="C260" s="204"/>
      <c r="D260" s="267">
        <f>D265+D268</f>
        <v>926</v>
      </c>
      <c r="E260" s="268">
        <f>E265+E268</f>
        <v>1002</v>
      </c>
    </row>
    <row r="261" spans="2:5" ht="15.75">
      <c r="B261" s="216" t="s">
        <v>149</v>
      </c>
      <c r="C261" s="204">
        <v>71</v>
      </c>
      <c r="D261" s="254"/>
      <c r="E261" s="289"/>
    </row>
    <row r="262" spans="2:5" ht="15.75">
      <c r="B262" s="211" t="s">
        <v>150</v>
      </c>
      <c r="C262" s="204" t="s">
        <v>151</v>
      </c>
      <c r="D262" s="254"/>
      <c r="E262" s="289"/>
    </row>
    <row r="263" spans="2:5" ht="15">
      <c r="B263" s="232" t="s">
        <v>154</v>
      </c>
      <c r="C263" s="215" t="s">
        <v>155</v>
      </c>
      <c r="D263" s="256"/>
      <c r="E263" s="289"/>
    </row>
    <row r="264" spans="2:5" ht="15">
      <c r="B264" s="191" t="s">
        <v>213</v>
      </c>
      <c r="C264" s="215"/>
      <c r="D264" s="256">
        <v>540</v>
      </c>
      <c r="E264" s="289">
        <v>811</v>
      </c>
    </row>
    <row r="265" spans="2:5" ht="15">
      <c r="B265" s="191" t="s">
        <v>214</v>
      </c>
      <c r="C265" s="215"/>
      <c r="D265" s="256">
        <v>540</v>
      </c>
      <c r="E265" s="289">
        <v>811</v>
      </c>
    </row>
    <row r="266" spans="2:5" ht="15">
      <c r="B266" s="213" t="s">
        <v>156</v>
      </c>
      <c r="C266" s="215" t="s">
        <v>157</v>
      </c>
      <c r="D266" s="256"/>
      <c r="E266" s="289"/>
    </row>
    <row r="267" spans="2:5" ht="15">
      <c r="B267" s="191" t="s">
        <v>213</v>
      </c>
      <c r="C267" s="215"/>
      <c r="D267" s="256">
        <v>386</v>
      </c>
      <c r="E267" s="289">
        <v>191</v>
      </c>
    </row>
    <row r="268" spans="2:5" ht="15.75" thickBot="1">
      <c r="B268" s="233" t="s">
        <v>214</v>
      </c>
      <c r="C268" s="215"/>
      <c r="D268" s="257">
        <v>386</v>
      </c>
      <c r="E268" s="289">
        <v>191</v>
      </c>
    </row>
    <row r="269" spans="2:5" ht="16.5" thickBot="1">
      <c r="B269" s="234" t="s">
        <v>158</v>
      </c>
      <c r="C269" s="235"/>
      <c r="D269" s="249">
        <f>D270-D271</f>
        <v>49341</v>
      </c>
      <c r="E269" s="298">
        <f>E270-E271</f>
        <v>23905</v>
      </c>
    </row>
    <row r="270" spans="2:5" ht="16.5" thickBot="1">
      <c r="B270" s="234" t="s">
        <v>160</v>
      </c>
      <c r="C270" s="235"/>
      <c r="D270" s="249">
        <f>D15</f>
        <v>75645</v>
      </c>
      <c r="E270" s="298">
        <f>E15</f>
        <v>64554</v>
      </c>
    </row>
    <row r="271" spans="2:5" ht="16.5" thickBot="1">
      <c r="B271" s="236" t="s">
        <v>161</v>
      </c>
      <c r="C271" s="237"/>
      <c r="D271" s="248">
        <f>D55</f>
        <v>26304</v>
      </c>
      <c r="E271" s="270">
        <f>E55</f>
        <v>40649</v>
      </c>
    </row>
    <row r="272" spans="2:5" ht="15.75">
      <c r="B272" s="301"/>
      <c r="C272" s="302"/>
      <c r="D272" s="303"/>
      <c r="E272" s="303"/>
    </row>
    <row r="273" spans="2:7" ht="15.75">
      <c r="B273" s="96" t="s">
        <v>270</v>
      </c>
      <c r="C273" s="96" t="s">
        <v>271</v>
      </c>
      <c r="D273" s="91"/>
      <c r="E273" s="98"/>
      <c r="F273" s="98"/>
      <c r="G273" s="98"/>
    </row>
    <row r="274" spans="2:7" ht="15.75">
      <c r="B274" s="308" t="s">
        <v>272</v>
      </c>
      <c r="C274" s="95" t="s">
        <v>273</v>
      </c>
      <c r="D274" s="299"/>
      <c r="E274" s="98"/>
      <c r="F274" s="98"/>
      <c r="G274" s="98"/>
    </row>
    <row r="275" spans="2:7" s="172" customFormat="1" ht="12.75" customHeight="1">
      <c r="B275" s="98"/>
      <c r="C275" s="95"/>
      <c r="D275" s="299"/>
      <c r="E275" s="98"/>
      <c r="F275" s="98"/>
      <c r="G275" s="98"/>
    </row>
    <row r="276" spans="2:7" s="172" customFormat="1" ht="14.25" customHeight="1">
      <c r="B276" s="96"/>
      <c r="C276" s="309" t="s">
        <v>171</v>
      </c>
      <c r="D276" s="310"/>
      <c r="E276" s="98"/>
      <c r="F276" s="98"/>
      <c r="G276" s="98"/>
    </row>
    <row r="277" spans="2:7" s="172" customFormat="1" ht="12.75" customHeight="1">
      <c r="B277" s="311" t="s">
        <v>162</v>
      </c>
      <c r="C277" s="309" t="s">
        <v>164</v>
      </c>
      <c r="D277" s="310"/>
      <c r="E277" s="98"/>
      <c r="F277" s="98"/>
      <c r="G277" s="98"/>
    </row>
    <row r="278" spans="2:7" s="172" customFormat="1" ht="12.75" customHeight="1">
      <c r="B278" s="311" t="s">
        <v>163</v>
      </c>
      <c r="C278" s="312"/>
      <c r="D278" s="310"/>
      <c r="E278" s="98"/>
      <c r="F278" s="98"/>
      <c r="G278" s="98"/>
    </row>
    <row r="279" spans="2:7" s="172" customFormat="1" ht="12.75" customHeight="1">
      <c r="B279" s="310"/>
      <c r="C279" s="309"/>
      <c r="D279" s="310"/>
      <c r="E279" s="98"/>
      <c r="F279" s="98"/>
      <c r="G279" s="98"/>
    </row>
    <row r="280" spans="2:7" s="172" customFormat="1" ht="12.75" customHeight="1">
      <c r="B280" s="311"/>
      <c r="C280" s="309" t="s">
        <v>165</v>
      </c>
      <c r="D280" s="310"/>
      <c r="E280" s="98"/>
      <c r="F280" s="98"/>
      <c r="G280" s="98"/>
    </row>
    <row r="281" spans="2:7" s="172" customFormat="1" ht="12.75" customHeight="1">
      <c r="B281" s="311" t="s">
        <v>166</v>
      </c>
      <c r="C281" s="309" t="s">
        <v>206</v>
      </c>
      <c r="D281" s="310"/>
      <c r="E281" s="98"/>
      <c r="F281" s="98"/>
      <c r="G281" s="98"/>
    </row>
    <row r="282" spans="2:7" s="172" customFormat="1" ht="12.75" customHeight="1">
      <c r="B282" s="311" t="s">
        <v>172</v>
      </c>
      <c r="C282" s="309"/>
      <c r="D282" s="310"/>
      <c r="E282" s="98"/>
      <c r="F282" s="98"/>
      <c r="G282" s="98"/>
    </row>
    <row r="283" spans="2:7" s="172" customFormat="1" ht="12.75" customHeight="1">
      <c r="B283" s="311"/>
      <c r="C283" s="309"/>
      <c r="D283" s="310"/>
      <c r="E283" s="98"/>
      <c r="F283" s="98"/>
      <c r="G283" s="98"/>
    </row>
    <row r="284" spans="2:7" s="172" customFormat="1" ht="12.75" customHeight="1">
      <c r="B284" s="311"/>
      <c r="C284" s="309" t="s">
        <v>167</v>
      </c>
      <c r="D284" s="310"/>
      <c r="E284" s="98"/>
      <c r="F284" s="98"/>
      <c r="G284" s="98"/>
    </row>
    <row r="285" spans="2:7" s="172" customFormat="1" ht="12.75" customHeight="1">
      <c r="B285" s="311" t="s">
        <v>274</v>
      </c>
      <c r="C285" s="309" t="s">
        <v>182</v>
      </c>
      <c r="D285" s="310"/>
      <c r="E285" s="98"/>
      <c r="F285" s="98"/>
      <c r="G285" s="98"/>
    </row>
    <row r="286" spans="2:7" s="172" customFormat="1" ht="12.75" customHeight="1">
      <c r="B286" s="310" t="s">
        <v>275</v>
      </c>
      <c r="C286" s="309"/>
      <c r="D286" s="310"/>
      <c r="E286" s="98"/>
      <c r="F286" s="98"/>
      <c r="G286" s="98"/>
    </row>
    <row r="287" spans="2:7" s="172" customFormat="1" ht="15.75">
      <c r="B287" s="310"/>
      <c r="C287" s="309"/>
      <c r="D287" s="310"/>
      <c r="E287" s="98"/>
      <c r="F287" s="98"/>
      <c r="G287" s="98"/>
    </row>
    <row r="288" spans="2:7" s="172" customFormat="1" ht="15.75">
      <c r="B288" s="310"/>
      <c r="C288" s="309" t="s">
        <v>168</v>
      </c>
      <c r="D288" s="310"/>
      <c r="E288" s="98"/>
      <c r="F288" s="98"/>
      <c r="G288" s="98"/>
    </row>
    <row r="289" spans="2:7" s="172" customFormat="1" ht="15.75">
      <c r="B289" s="311" t="s">
        <v>169</v>
      </c>
      <c r="C289" s="309" t="s">
        <v>276</v>
      </c>
      <c r="D289" s="313"/>
      <c r="E289" s="98"/>
      <c r="F289" s="98"/>
      <c r="G289" s="98"/>
    </row>
    <row r="290" spans="2:7" s="172" customFormat="1" ht="15.75">
      <c r="B290" s="311" t="s">
        <v>277</v>
      </c>
      <c r="C290" s="313"/>
      <c r="D290" s="314"/>
      <c r="E290" s="98"/>
      <c r="F290" s="98"/>
      <c r="G290" s="98"/>
    </row>
    <row r="291" spans="2:3" s="172" customFormat="1" ht="15.75">
      <c r="B291" s="91"/>
      <c r="C291" s="96"/>
    </row>
    <row r="292" spans="2:3" ht="15.75">
      <c r="B292" s="91"/>
      <c r="C292" s="96"/>
    </row>
    <row r="293" spans="1:5" ht="15">
      <c r="A293" s="240"/>
      <c r="B293" s="1"/>
      <c r="C293" s="55"/>
      <c r="D293" s="55"/>
      <c r="E293" s="300"/>
    </row>
    <row r="294" spans="1:4" ht="15.75">
      <c r="A294" s="240"/>
      <c r="B294" s="172"/>
      <c r="C294" s="239"/>
      <c r="D294" s="172"/>
    </row>
    <row r="295" spans="1:4" ht="15.75">
      <c r="A295" s="240"/>
      <c r="B295" s="172"/>
      <c r="C295" s="239"/>
      <c r="D295" s="238"/>
    </row>
    <row r="296" spans="2:4" ht="15.75">
      <c r="B296" s="172"/>
      <c r="C296" s="239"/>
      <c r="D296" s="238"/>
    </row>
    <row r="297" spans="2:4" ht="15.75">
      <c r="B297" s="172"/>
      <c r="C297" s="239"/>
      <c r="D297" s="238"/>
    </row>
    <row r="298" spans="3:4" ht="15.75">
      <c r="C298" s="239"/>
      <c r="D298" s="238"/>
    </row>
    <row r="299" spans="3:4" ht="15.75">
      <c r="C299" s="239"/>
      <c r="D299" s="238"/>
    </row>
    <row r="300" spans="2:4" ht="15.75">
      <c r="B300" s="172"/>
      <c r="C300" s="172"/>
      <c r="D300" s="172"/>
    </row>
  </sheetData>
  <sheetProtection selectLockedCells="1" selectUnlockedCells="1"/>
  <mergeCells count="7">
    <mergeCell ref="B5:F5"/>
    <mergeCell ref="B6:C6"/>
    <mergeCell ref="B7:D7"/>
    <mergeCell ref="B11:B13"/>
    <mergeCell ref="C11:C13"/>
    <mergeCell ref="D11:D13"/>
    <mergeCell ref="E11:E13"/>
  </mergeCells>
  <printOptions/>
  <pageMargins left="0.15748031496062992" right="0.11811023622047245" top="0.2362204724409449" bottom="0.2362204724409449" header="0.8267716535433072" footer="0.1574803149606299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3:C27"/>
  <sheetViews>
    <sheetView zoomScalePageLayoutView="0" workbookViewId="0" topLeftCell="A3">
      <selection activeCell="A6" sqref="A6:IV27"/>
    </sheetView>
  </sheetViews>
  <sheetFormatPr defaultColWidth="9.140625" defaultRowHeight="12.75"/>
  <cols>
    <col min="1" max="1" width="43.421875" style="0" customWidth="1"/>
    <col min="2" max="3" width="27.28125" style="0" customWidth="1"/>
  </cols>
  <sheetData>
    <row r="1" ht="64.5" customHeight="1"/>
    <row r="2" ht="64.5" customHeight="1" thickBot="1"/>
    <row r="3" spans="1:3" ht="64.5" customHeight="1" thickBot="1">
      <c r="A3" s="343" t="s">
        <v>3</v>
      </c>
      <c r="B3" s="344" t="s">
        <v>4</v>
      </c>
      <c r="C3" s="345" t="s">
        <v>174</v>
      </c>
    </row>
    <row r="4" spans="1:3" ht="64.5" customHeight="1" thickBot="1">
      <c r="A4" s="343"/>
      <c r="B4" s="344"/>
      <c r="C4" s="346"/>
    </row>
    <row r="5" spans="1:3" ht="64.5" customHeight="1" thickBot="1">
      <c r="A5" s="59">
        <v>1</v>
      </c>
      <c r="B5" s="60" t="s">
        <v>159</v>
      </c>
      <c r="C5" s="61">
        <v>3</v>
      </c>
    </row>
    <row r="6" spans="1:3" ht="64.5" customHeight="1">
      <c r="A6" s="62" t="s">
        <v>5</v>
      </c>
      <c r="B6" s="63"/>
      <c r="C6" s="64">
        <f>C7</f>
        <v>27520</v>
      </c>
    </row>
    <row r="7" spans="1:3" ht="64.5" customHeight="1">
      <c r="A7" s="65" t="s">
        <v>6</v>
      </c>
      <c r="B7" s="66"/>
      <c r="C7" s="67">
        <f>C8+C28</f>
        <v>27520</v>
      </c>
    </row>
    <row r="8" spans="1:3" ht="64.5" customHeight="1">
      <c r="A8" s="68" t="s">
        <v>7</v>
      </c>
      <c r="B8" s="69"/>
      <c r="C8" s="70">
        <f>C10+C12</f>
        <v>27520</v>
      </c>
    </row>
    <row r="9" spans="1:3" ht="64.5" customHeight="1">
      <c r="A9" s="71" t="s">
        <v>8</v>
      </c>
      <c r="B9" s="69"/>
      <c r="C9" s="70">
        <f>C10</f>
        <v>0</v>
      </c>
    </row>
    <row r="10" spans="1:3" ht="64.5" customHeight="1">
      <c r="A10" s="71" t="s">
        <v>9</v>
      </c>
      <c r="B10" s="72" t="s">
        <v>10</v>
      </c>
      <c r="C10" s="70">
        <f>C11</f>
        <v>0</v>
      </c>
    </row>
    <row r="11" spans="1:3" ht="64.5" customHeight="1">
      <c r="A11" s="73" t="s">
        <v>11</v>
      </c>
      <c r="B11" s="74" t="s">
        <v>12</v>
      </c>
      <c r="C11" s="75">
        <v>0</v>
      </c>
    </row>
    <row r="12" spans="1:3" ht="64.5" customHeight="1">
      <c r="A12" s="71" t="s">
        <v>13</v>
      </c>
      <c r="B12" s="72" t="s">
        <v>14</v>
      </c>
      <c r="C12" s="76">
        <f>C13</f>
        <v>27520</v>
      </c>
    </row>
    <row r="13" spans="1:3" ht="64.5" customHeight="1">
      <c r="A13" s="77" t="s">
        <v>15</v>
      </c>
      <c r="B13" s="69" t="s">
        <v>16</v>
      </c>
      <c r="C13" s="76">
        <f>C14+C15+C16+C17+C18+C19+C20+C21+C22+C23+C24+C25+C26+C27</f>
        <v>27520</v>
      </c>
    </row>
    <row r="14" spans="1:3" ht="64.5" customHeight="1">
      <c r="A14" s="78" t="s">
        <v>175</v>
      </c>
      <c r="B14" s="79" t="s">
        <v>17</v>
      </c>
      <c r="C14" s="80">
        <v>2224</v>
      </c>
    </row>
    <row r="15" spans="1:3" ht="64.5" customHeight="1">
      <c r="A15" s="78" t="s">
        <v>18</v>
      </c>
      <c r="B15" s="79" t="s">
        <v>19</v>
      </c>
      <c r="C15" s="80">
        <v>510</v>
      </c>
    </row>
    <row r="16" spans="1:3" ht="64.5" customHeight="1">
      <c r="A16" s="78" t="s">
        <v>176</v>
      </c>
      <c r="B16" s="81" t="s">
        <v>177</v>
      </c>
      <c r="C16" s="82">
        <v>6250</v>
      </c>
    </row>
    <row r="17" spans="1:3" ht="64.5" customHeight="1">
      <c r="A17" s="78" t="s">
        <v>20</v>
      </c>
      <c r="B17" s="79" t="s">
        <v>21</v>
      </c>
      <c r="C17" s="80">
        <v>9649</v>
      </c>
    </row>
    <row r="18" spans="1:3" ht="64.5" customHeight="1">
      <c r="A18" s="78" t="s">
        <v>22</v>
      </c>
      <c r="B18" s="79" t="s">
        <v>23</v>
      </c>
      <c r="C18" s="80">
        <v>632</v>
      </c>
    </row>
    <row r="19" spans="1:3" ht="64.5" customHeight="1">
      <c r="A19" s="83" t="s">
        <v>24</v>
      </c>
      <c r="B19" s="79" t="s">
        <v>25</v>
      </c>
      <c r="C19" s="80">
        <v>2217</v>
      </c>
    </row>
    <row r="20" spans="1:3" ht="64.5" customHeight="1">
      <c r="A20" s="78" t="s">
        <v>26</v>
      </c>
      <c r="B20" s="79" t="s">
        <v>27</v>
      </c>
      <c r="C20" s="80">
        <v>46</v>
      </c>
    </row>
    <row r="21" spans="1:3" ht="64.5" customHeight="1">
      <c r="A21" s="78" t="s">
        <v>28</v>
      </c>
      <c r="B21" s="79" t="s">
        <v>29</v>
      </c>
      <c r="C21" s="80">
        <v>81</v>
      </c>
    </row>
    <row r="22" spans="1:3" ht="64.5" customHeight="1">
      <c r="A22" s="78" t="s">
        <v>178</v>
      </c>
      <c r="B22" s="79" t="s">
        <v>30</v>
      </c>
      <c r="C22" s="80">
        <v>4</v>
      </c>
    </row>
    <row r="23" spans="1:3" ht="64.5" customHeight="1">
      <c r="A23" s="78" t="s">
        <v>31</v>
      </c>
      <c r="B23" s="84" t="s">
        <v>32</v>
      </c>
      <c r="C23" s="80">
        <v>416</v>
      </c>
    </row>
    <row r="24" spans="1:3" ht="64.5" customHeight="1">
      <c r="A24" s="78" t="s">
        <v>179</v>
      </c>
      <c r="B24" s="84" t="s">
        <v>33</v>
      </c>
      <c r="C24" s="80">
        <v>3484</v>
      </c>
    </row>
    <row r="25" spans="1:3" ht="64.5" customHeight="1">
      <c r="A25" s="78" t="s">
        <v>34</v>
      </c>
      <c r="B25" s="85" t="s">
        <v>35</v>
      </c>
      <c r="C25" s="86">
        <v>1990</v>
      </c>
    </row>
    <row r="26" spans="1:3" ht="64.5" customHeight="1">
      <c r="A26" s="87" t="s">
        <v>180</v>
      </c>
      <c r="B26" s="88" t="s">
        <v>36</v>
      </c>
      <c r="C26" s="89">
        <v>17</v>
      </c>
    </row>
    <row r="27" spans="1:3" ht="64.5" customHeight="1">
      <c r="A27" s="87" t="s">
        <v>181</v>
      </c>
      <c r="B27" s="88" t="s">
        <v>37</v>
      </c>
      <c r="C27" s="89">
        <v>0</v>
      </c>
    </row>
    <row r="28" ht="64.5" customHeight="1"/>
    <row r="29" ht="64.5" customHeight="1"/>
    <row r="30" ht="64.5" customHeight="1"/>
    <row r="31" ht="64.5" customHeight="1"/>
    <row r="32" ht="64.5" customHeight="1"/>
    <row r="33" ht="64.5" customHeight="1"/>
    <row r="34" ht="64.5" customHeight="1"/>
    <row r="35" ht="64.5" customHeight="1"/>
    <row r="36" ht="64.5" customHeight="1"/>
    <row r="37" ht="64.5" customHeight="1"/>
    <row r="38" ht="64.5" customHeight="1"/>
    <row r="39" ht="64.5" customHeight="1"/>
    <row r="40" ht="64.5" customHeight="1"/>
  </sheetData>
  <sheetProtection/>
  <mergeCells count="3">
    <mergeCell ref="A3:A4"/>
    <mergeCell ref="B3:B4"/>
    <mergeCell ref="C3:C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Mihaela ENE</cp:lastModifiedBy>
  <cp:lastPrinted>2019-08-20T07:53:51Z</cp:lastPrinted>
  <dcterms:created xsi:type="dcterms:W3CDTF">2017-01-05T12:19:21Z</dcterms:created>
  <dcterms:modified xsi:type="dcterms:W3CDTF">2019-08-20T13:41:54Z</dcterms:modified>
  <cp:category/>
  <cp:version/>
  <cp:contentType/>
  <cp:contentStatus/>
</cp:coreProperties>
</file>